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5480" windowHeight="9432" tabRatio="791" activeTab="11"/>
  </bookViews>
  <sheets>
    <sheet name="старт" sheetId="1" r:id="rId1"/>
    <sheet name="фигуры" sheetId="2" r:id="rId2"/>
    <sheet name="оц ОП" sheetId="3" r:id="rId3"/>
    <sheet name="соло" sheetId="4" r:id="rId4"/>
    <sheet name="комби" sheetId="5" r:id="rId5"/>
    <sheet name="дуэт" sheetId="6" r:id="rId6"/>
    <sheet name="группа" sheetId="7" r:id="rId7"/>
    <sheet name="оц ОПрез" sheetId="8" r:id="rId8"/>
    <sheet name="соло РЕЗ" sheetId="9" r:id="rId9"/>
    <sheet name="комбиРЕЗ" sheetId="10" r:id="rId10"/>
    <sheet name="дуэтРЕЗ" sheetId="11" r:id="rId11"/>
    <sheet name="группаРЕЗ" sheetId="12" r:id="rId12"/>
    <sheet name="КОМРЕЗ" sheetId="13" r:id="rId13"/>
  </sheets>
  <definedNames/>
  <calcPr fullCalcOnLoad="1"/>
</workbook>
</file>

<file path=xl/sharedStrings.xml><?xml version="1.0" encoding="utf-8"?>
<sst xmlns="http://schemas.openxmlformats.org/spreadsheetml/2006/main" count="811" uniqueCount="156">
  <si>
    <t>ст.н</t>
  </si>
  <si>
    <t>гр</t>
  </si>
  <si>
    <t>команда</t>
  </si>
  <si>
    <t>Находка</t>
  </si>
  <si>
    <t>Стартовый протокол</t>
  </si>
  <si>
    <t>Серия №1</t>
  </si>
  <si>
    <t>Бригада 1</t>
  </si>
  <si>
    <t>Владивосток</t>
  </si>
  <si>
    <t>Мань О.А</t>
  </si>
  <si>
    <t>Володина О.А</t>
  </si>
  <si>
    <t>Фигуры:</t>
  </si>
  <si>
    <t>номер</t>
  </si>
  <si>
    <t>название фигур</t>
  </si>
  <si>
    <t>коэф.</t>
  </si>
  <si>
    <t>место</t>
  </si>
  <si>
    <t>Ф. И.</t>
  </si>
  <si>
    <t>г.р.</t>
  </si>
  <si>
    <t>судьи</t>
  </si>
  <si>
    <t>суммма</t>
  </si>
  <si>
    <t>коэфф.</t>
  </si>
  <si>
    <t>штраф</t>
  </si>
  <si>
    <t>общая</t>
  </si>
  <si>
    <t>рез-т</t>
  </si>
  <si>
    <t>Аль Баккур Ю.П</t>
  </si>
  <si>
    <t>ПРОИЗВОЛЬНАЯ ПРОГРАММА</t>
  </si>
  <si>
    <t>СОЛО</t>
  </si>
  <si>
    <t>Бригада судей за технику исп-я:</t>
  </si>
  <si>
    <t>Бригада судей за худ. впеч-е:</t>
  </si>
  <si>
    <t>1.</t>
  </si>
  <si>
    <t>2.</t>
  </si>
  <si>
    <t>3.</t>
  </si>
  <si>
    <t>4.</t>
  </si>
  <si>
    <t>5.</t>
  </si>
  <si>
    <t>6.</t>
  </si>
  <si>
    <t>Место</t>
  </si>
  <si>
    <t>ст.н.</t>
  </si>
  <si>
    <t>Команда</t>
  </si>
  <si>
    <t>ОП100%</t>
  </si>
  <si>
    <t>ОП50%</t>
  </si>
  <si>
    <t>ПП100%</t>
  </si>
  <si>
    <t>%</t>
  </si>
  <si>
    <t>Итого</t>
  </si>
  <si>
    <t>ПП50%</t>
  </si>
  <si>
    <t>вып</t>
  </si>
  <si>
    <t>син</t>
  </si>
  <si>
    <t>слож</t>
  </si>
  <si>
    <t>хор</t>
  </si>
  <si>
    <t>интер</t>
  </si>
  <si>
    <t>манер</t>
  </si>
  <si>
    <t>ШТРАФ</t>
  </si>
  <si>
    <t>Ф.И.\</t>
  </si>
  <si>
    <t>50%ПП</t>
  </si>
  <si>
    <t>тех</t>
  </si>
  <si>
    <t>худ</t>
  </si>
  <si>
    <t>Ф.И.\Команда</t>
  </si>
  <si>
    <t>Результат</t>
  </si>
  <si>
    <t xml:space="preserve">худ </t>
  </si>
  <si>
    <t>ФИ</t>
  </si>
  <si>
    <t>гг.р.</t>
  </si>
  <si>
    <t>ДУЭТ</t>
  </si>
  <si>
    <t>ГРУППА</t>
  </si>
  <si>
    <t>КОМБИ</t>
  </si>
  <si>
    <t>КОМАНДНЫЙ РЕЗУЛЬТАТ</t>
  </si>
  <si>
    <t>сумма балов</t>
  </si>
  <si>
    <t>открытое Первенство Приморского края по синхронному плаванию</t>
  </si>
  <si>
    <t>13-16 декабря 20012 года г.Владивосток Бассейн с\к Олимпиец</t>
  </si>
  <si>
    <t>ОБЯЗАТЕЛЬНАЯ ПРОГРАММА</t>
  </si>
  <si>
    <t>Главный секретарь</t>
  </si>
  <si>
    <t>Семикина А.В.</t>
  </si>
  <si>
    <t>РЕЗУЛЬТАТЫ</t>
  </si>
  <si>
    <t>ФИ\КОМАНДА</t>
  </si>
  <si>
    <t>РЕЗ</t>
  </si>
  <si>
    <t>ОП 100%</t>
  </si>
  <si>
    <t>ОП 50%</t>
  </si>
  <si>
    <t>1998-2000 гг.р.</t>
  </si>
  <si>
    <t>Белова Маргарита</t>
  </si>
  <si>
    <t>Приморец</t>
  </si>
  <si>
    <t>Жолнирович Полина</t>
  </si>
  <si>
    <t>Серия №2</t>
  </si>
  <si>
    <t>Лесик Е.Е.</t>
  </si>
  <si>
    <t>Ульянова</t>
  </si>
  <si>
    <t>Сонолова М.</t>
  </si>
  <si>
    <t>Володина О.А.</t>
  </si>
  <si>
    <t>Демченко Д.Р</t>
  </si>
  <si>
    <t>Ульянова А.</t>
  </si>
  <si>
    <t>Соколова  М.</t>
  </si>
  <si>
    <t>Матина В.</t>
  </si>
  <si>
    <t>Демченко Д.</t>
  </si>
  <si>
    <t>Суслова В.</t>
  </si>
  <si>
    <t>Болотаева Е.</t>
  </si>
  <si>
    <t>Молот К.</t>
  </si>
  <si>
    <t>Авдеева А.А.</t>
  </si>
  <si>
    <t>Орлова Е.</t>
  </si>
  <si>
    <t xml:space="preserve">в рамках II этапа VI летней Спартакиады учащихся России 2013 года </t>
  </si>
  <si>
    <t xml:space="preserve">Открытое Первенство Приморского края по сихронному плаванию </t>
  </si>
  <si>
    <t>Главный судья</t>
  </si>
  <si>
    <t>Аль Баккур Ю.П.</t>
  </si>
  <si>
    <t>стартовые №1-15</t>
  </si>
  <si>
    <t>стартовые №16-30</t>
  </si>
  <si>
    <t>ИТОГОВЫЙ ПРОТОКОЛ</t>
  </si>
  <si>
    <t>Гордеева Екатерина</t>
  </si>
  <si>
    <t>Дальнегорск</t>
  </si>
  <si>
    <t>Умбарова Василина</t>
  </si>
  <si>
    <t>Танкеева Любава</t>
  </si>
  <si>
    <t>СБ Владивостока</t>
  </si>
  <si>
    <t>Кузнецова Ольга</t>
  </si>
  <si>
    <t>Авдеева Алина</t>
  </si>
  <si>
    <t>Воронкова Маргарита</t>
  </si>
  <si>
    <t>Ратушняк Дарья</t>
  </si>
  <si>
    <t>Батурова Евгения</t>
  </si>
  <si>
    <t>Малафеева Анастасия</t>
  </si>
  <si>
    <t>Ткаченко Лиза</t>
  </si>
  <si>
    <t xml:space="preserve">Ермолина Виктория </t>
  </si>
  <si>
    <t>Молот Ксения</t>
  </si>
  <si>
    <t>Орлова Елена</t>
  </si>
  <si>
    <t>Харинская Анна</t>
  </si>
  <si>
    <t>Малинева Полина</t>
  </si>
  <si>
    <t>Нестеренко Вероника</t>
  </si>
  <si>
    <t>Ларина Анна</t>
  </si>
  <si>
    <t>Зыкова Маргарита</t>
  </si>
  <si>
    <t>Пилипчук  Елизавета</t>
  </si>
  <si>
    <t>кип, закрытый поворот на 180</t>
  </si>
  <si>
    <t>112f</t>
  </si>
  <si>
    <t>ибис, продолжительный винт720</t>
  </si>
  <si>
    <t>Гавиата, открытый поворот на 180</t>
  </si>
  <si>
    <t>Циклон</t>
  </si>
  <si>
    <t>1995-1998 гг.р.</t>
  </si>
  <si>
    <t>Кип, закрытый поворот на 180</t>
  </si>
  <si>
    <t>Соколова</t>
  </si>
  <si>
    <t>Демченко</t>
  </si>
  <si>
    <t>Рекунова</t>
  </si>
  <si>
    <t>Аль Бакур</t>
  </si>
  <si>
    <t>Лесик</t>
  </si>
  <si>
    <t>Володина</t>
  </si>
  <si>
    <t>Владивостока</t>
  </si>
  <si>
    <t>зап</t>
  </si>
  <si>
    <t>г.Владивосток с/к Олимпиец</t>
  </si>
  <si>
    <t>25.04.2013г.-28.04.2013г.</t>
  </si>
  <si>
    <t>ПП 100%</t>
  </si>
  <si>
    <t>Демченко Д. Владивосток</t>
  </si>
  <si>
    <t>Рекунова Н. Дальнегорск</t>
  </si>
  <si>
    <t>Мань О. Владивосток</t>
  </si>
  <si>
    <t>Болотаева Е. Находка</t>
  </si>
  <si>
    <t>Соколова М.Владивосток</t>
  </si>
  <si>
    <t>Расторгуева М. Владивосток</t>
  </si>
  <si>
    <t>Лесик Е. Владивосток</t>
  </si>
  <si>
    <t>Рыбакова Ю. Находка</t>
  </si>
  <si>
    <t>Ильницкая С. Находка</t>
  </si>
  <si>
    <t>Авдеева А. Владивосток</t>
  </si>
  <si>
    <t>Володина О. Находка</t>
  </si>
  <si>
    <t>Суслова В.Владивосток</t>
  </si>
  <si>
    <t>1995-1998гг.р.</t>
  </si>
  <si>
    <t>Мань</t>
  </si>
  <si>
    <t>Адеева</t>
  </si>
  <si>
    <t>Ильницкая</t>
  </si>
  <si>
    <t>7.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</si>
</sst>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;[Red]0.00"/>
    <numFmt numFmtId="183" formatCode="#,##0.00_р_."/>
    <numFmt numFmtId="184" formatCode="0.0000"/>
    <numFmt numFmtId="185" formatCode="#,##0.000&quot;р.&quot;"/>
    <numFmt numFmtId="186" formatCode="#,##0.000"/>
    <numFmt numFmtId="187" formatCode="0.00000"/>
  </numFmts>
  <fonts count="97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8"/>
      <name val="Arial"/>
      <family val="2"/>
    </font>
    <font>
      <b/>
      <sz val="8"/>
      <color indexed="8"/>
      <name val="Calibri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 Cyr"/>
      <family val="0"/>
    </font>
    <font>
      <sz val="8"/>
      <color indexed="8"/>
      <name val="Calibri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2"/>
      <color indexed="12"/>
      <name val="Arial Cyr"/>
      <family val="0"/>
    </font>
    <font>
      <sz val="12"/>
      <color indexed="10"/>
      <name val="Arial"/>
      <family val="2"/>
    </font>
    <font>
      <sz val="12"/>
      <name val="Arial Unicode MS"/>
      <family val="2"/>
    </font>
    <font>
      <b/>
      <i/>
      <sz val="12"/>
      <name val="Arial Cyr"/>
      <family val="0"/>
    </font>
    <font>
      <sz val="8"/>
      <name val="Arial Unicode MS"/>
      <family val="2"/>
    </font>
    <font>
      <sz val="20"/>
      <name val="Arial"/>
      <family val="2"/>
    </font>
    <font>
      <sz val="72"/>
      <name val="Arial"/>
      <family val="2"/>
    </font>
    <font>
      <b/>
      <sz val="20"/>
      <name val="Arial"/>
      <family val="2"/>
    </font>
    <font>
      <sz val="20"/>
      <name val="Arial Cyr"/>
      <family val="0"/>
    </font>
    <font>
      <b/>
      <sz val="20"/>
      <name val="Arial Cyr"/>
      <family val="0"/>
    </font>
    <font>
      <b/>
      <sz val="2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6"/>
      <name val="Arial"/>
      <family val="2"/>
    </font>
    <font>
      <sz val="12"/>
      <color indexed="36"/>
      <name val="Arial Cyr"/>
      <family val="0"/>
    </font>
    <font>
      <sz val="12"/>
      <color indexed="36"/>
      <name val="Arial"/>
      <family val="2"/>
    </font>
    <font>
      <b/>
      <sz val="12"/>
      <color indexed="36"/>
      <name val="Arial Cyr"/>
      <family val="0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2"/>
      <color indexed="17"/>
      <name val="Arial Cyr"/>
      <family val="0"/>
    </font>
    <font>
      <sz val="8"/>
      <color indexed="17"/>
      <name val="Arial Cyr"/>
      <family val="0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Calibri"/>
      <family val="2"/>
    </font>
    <font>
      <sz val="10"/>
      <color indexed="8"/>
      <name val="Arial Unicode MS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7030A0"/>
      <name val="Arial"/>
      <family val="2"/>
    </font>
    <font>
      <sz val="12"/>
      <color rgb="FF7030A0"/>
      <name val="Arial Cyr"/>
      <family val="0"/>
    </font>
    <font>
      <sz val="12"/>
      <color rgb="FF7030A0"/>
      <name val="Arial"/>
      <family val="2"/>
    </font>
    <font>
      <b/>
      <sz val="12"/>
      <color rgb="FF7030A0"/>
      <name val="Arial Cyr"/>
      <family val="0"/>
    </font>
    <font>
      <sz val="12"/>
      <color rgb="FF00B050"/>
      <name val="Arial"/>
      <family val="2"/>
    </font>
    <font>
      <b/>
      <sz val="12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2"/>
      <color rgb="FF00B050"/>
      <name val="Arial Cyr"/>
      <family val="0"/>
    </font>
    <font>
      <sz val="8"/>
      <color rgb="FF00B050"/>
      <name val="Arial Cyr"/>
      <family val="0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Calibri"/>
      <family val="2"/>
    </font>
    <font>
      <sz val="10"/>
      <color theme="1"/>
      <name val="Arial Unicode MS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4" fillId="0" borderId="0" xfId="55" applyFont="1">
      <alignment/>
      <protection/>
    </xf>
    <xf numFmtId="0" fontId="5" fillId="0" borderId="0" xfId="55" applyFont="1">
      <alignment/>
      <protection/>
    </xf>
    <xf numFmtId="0" fontId="2" fillId="0" borderId="10" xfId="55" applyFont="1" applyBorder="1">
      <alignment/>
      <protection/>
    </xf>
    <xf numFmtId="0" fontId="2" fillId="0" borderId="11" xfId="55" applyFont="1" applyBorder="1">
      <alignment/>
      <protection/>
    </xf>
    <xf numFmtId="0" fontId="2" fillId="0" borderId="0" xfId="55" applyFont="1">
      <alignment/>
      <protection/>
    </xf>
    <xf numFmtId="0" fontId="6" fillId="0" borderId="12" xfId="55" applyFont="1" applyFill="1" applyBorder="1">
      <alignment/>
      <protection/>
    </xf>
    <xf numFmtId="0" fontId="7" fillId="0" borderId="0" xfId="55" applyFont="1">
      <alignment/>
      <protection/>
    </xf>
    <xf numFmtId="0" fontId="2" fillId="0" borderId="0" xfId="55">
      <alignment/>
      <protection/>
    </xf>
    <xf numFmtId="0" fontId="2" fillId="0" borderId="0" xfId="55" applyFill="1">
      <alignment/>
      <protection/>
    </xf>
    <xf numFmtId="0" fontId="8" fillId="0" borderId="0" xfId="0" applyFont="1" applyAlignment="1">
      <alignment/>
    </xf>
    <xf numFmtId="0" fontId="2" fillId="0" borderId="0" xfId="56">
      <alignment/>
      <protection/>
    </xf>
    <xf numFmtId="180" fontId="2" fillId="0" borderId="0" xfId="56" applyNumberFormat="1">
      <alignment/>
      <protection/>
    </xf>
    <xf numFmtId="0" fontId="4" fillId="0" borderId="0" xfId="56" applyFont="1">
      <alignment/>
      <protection/>
    </xf>
    <xf numFmtId="0" fontId="10" fillId="0" borderId="0" xfId="56" applyFont="1">
      <alignment/>
      <protection/>
    </xf>
    <xf numFmtId="0" fontId="9" fillId="0" borderId="0" xfId="56" applyFont="1">
      <alignment/>
      <protection/>
    </xf>
    <xf numFmtId="0" fontId="2" fillId="0" borderId="0" xfId="56" applyFill="1">
      <alignment/>
      <protection/>
    </xf>
    <xf numFmtId="0" fontId="2" fillId="0" borderId="0" xfId="56" applyAlignment="1">
      <alignment horizontal="center"/>
      <protection/>
    </xf>
    <xf numFmtId="0" fontId="9" fillId="0" borderId="0" xfId="56" applyFont="1" applyBorder="1">
      <alignment/>
      <protection/>
    </xf>
    <xf numFmtId="0" fontId="9" fillId="0" borderId="0" xfId="56" applyFont="1" applyFill="1" applyBorder="1">
      <alignment/>
      <protection/>
    </xf>
    <xf numFmtId="0" fontId="9" fillId="0" borderId="0" xfId="56" applyFont="1" applyFill="1" applyBorder="1" applyAlignment="1">
      <alignment horizontal="center"/>
      <protection/>
    </xf>
    <xf numFmtId="180" fontId="9" fillId="0" borderId="0" xfId="56" applyNumberFormat="1" applyFont="1" applyFill="1">
      <alignment/>
      <protection/>
    </xf>
    <xf numFmtId="0" fontId="11" fillId="0" borderId="0" xfId="56" applyFont="1">
      <alignment/>
      <protection/>
    </xf>
    <xf numFmtId="0" fontId="9" fillId="0" borderId="0" xfId="56" applyFont="1" applyFill="1" applyBorder="1" applyAlignment="1">
      <alignment horizontal="left"/>
      <protection/>
    </xf>
    <xf numFmtId="0" fontId="9" fillId="0" borderId="0" xfId="56" applyFont="1" applyFill="1" applyBorder="1" applyAlignment="1">
      <alignment/>
      <protection/>
    </xf>
    <xf numFmtId="180" fontId="10" fillId="0" borderId="0" xfId="56" applyNumberFormat="1" applyFont="1" applyFill="1" applyBorder="1">
      <alignment/>
      <protection/>
    </xf>
    <xf numFmtId="0" fontId="11" fillId="0" borderId="0" xfId="56" applyFont="1" applyBorder="1" applyAlignment="1">
      <alignment horizontal="right"/>
      <protection/>
    </xf>
    <xf numFmtId="0" fontId="9" fillId="0" borderId="0" xfId="56" applyFont="1" applyBorder="1" applyAlignment="1">
      <alignment/>
      <protection/>
    </xf>
    <xf numFmtId="181" fontId="9" fillId="0" borderId="0" xfId="56" applyNumberFormat="1" applyFont="1">
      <alignment/>
      <protection/>
    </xf>
    <xf numFmtId="181" fontId="9" fillId="0" borderId="0" xfId="56" applyNumberFormat="1" applyFont="1" applyFill="1" applyBorder="1">
      <alignment/>
      <protection/>
    </xf>
    <xf numFmtId="0" fontId="9" fillId="0" borderId="0" xfId="56" applyFont="1" applyAlignment="1">
      <alignment horizontal="center"/>
      <protection/>
    </xf>
    <xf numFmtId="0" fontId="9" fillId="0" borderId="0" xfId="56" applyNumberFormat="1" applyFont="1" applyFill="1" applyBorder="1" applyAlignment="1">
      <alignment horizontal="center"/>
      <protection/>
    </xf>
    <xf numFmtId="0" fontId="11" fillId="0" borderId="0" xfId="56" applyFont="1" applyBorder="1">
      <alignment/>
      <protection/>
    </xf>
    <xf numFmtId="0" fontId="9" fillId="0" borderId="0" xfId="56" applyNumberFormat="1" applyFont="1" applyFill="1" applyBorder="1">
      <alignment/>
      <protection/>
    </xf>
    <xf numFmtId="0" fontId="12" fillId="0" borderId="0" xfId="56" applyNumberFormat="1" applyFont="1" applyFill="1" applyBorder="1">
      <alignment/>
      <protection/>
    </xf>
    <xf numFmtId="180" fontId="12" fillId="0" borderId="0" xfId="56" applyNumberFormat="1" applyFont="1" applyFill="1" applyBorder="1">
      <alignment/>
      <protection/>
    </xf>
    <xf numFmtId="9" fontId="9" fillId="0" borderId="0" xfId="56" applyNumberFormat="1" applyFont="1" applyFill="1">
      <alignment/>
      <protection/>
    </xf>
    <xf numFmtId="180" fontId="11" fillId="0" borderId="0" xfId="56" applyNumberFormat="1" applyFont="1">
      <alignment/>
      <protection/>
    </xf>
    <xf numFmtId="0" fontId="11" fillId="0" borderId="0" xfId="56" applyFont="1" applyFill="1" applyBorder="1" applyAlignment="1">
      <alignment horizontal="left"/>
      <protection/>
    </xf>
    <xf numFmtId="0" fontId="10" fillId="0" borderId="0" xfId="56" applyFont="1" applyFill="1" applyBorder="1">
      <alignment/>
      <protection/>
    </xf>
    <xf numFmtId="180" fontId="11" fillId="0" borderId="0" xfId="56" applyNumberFormat="1" applyFont="1" applyFill="1" applyBorder="1" applyAlignment="1">
      <alignment horizontal="left"/>
      <protection/>
    </xf>
    <xf numFmtId="0" fontId="11" fillId="0" borderId="13" xfId="56" applyFont="1" applyBorder="1">
      <alignment/>
      <protection/>
    </xf>
    <xf numFmtId="0" fontId="9" fillId="0" borderId="13" xfId="56" applyFont="1" applyBorder="1">
      <alignment/>
      <protection/>
    </xf>
    <xf numFmtId="0" fontId="9" fillId="0" borderId="13" xfId="56" applyNumberFormat="1" applyFont="1" applyBorder="1">
      <alignment/>
      <protection/>
    </xf>
    <xf numFmtId="0" fontId="12" fillId="0" borderId="13" xfId="56" applyNumberFormat="1" applyFont="1" applyFill="1" applyBorder="1">
      <alignment/>
      <protection/>
    </xf>
    <xf numFmtId="180" fontId="11" fillId="0" borderId="13" xfId="56" applyNumberFormat="1" applyFont="1" applyBorder="1">
      <alignment/>
      <protection/>
    </xf>
    <xf numFmtId="0" fontId="4" fillId="0" borderId="0" xfId="56" applyFont="1">
      <alignment/>
      <protection/>
    </xf>
    <xf numFmtId="0" fontId="4" fillId="0" borderId="13" xfId="56" applyFont="1" applyBorder="1">
      <alignment/>
      <protection/>
    </xf>
    <xf numFmtId="0" fontId="2" fillId="0" borderId="13" xfId="56" applyBorder="1">
      <alignment/>
      <protection/>
    </xf>
    <xf numFmtId="180" fontId="9" fillId="0" borderId="0" xfId="56" applyNumberFormat="1" applyFont="1">
      <alignment/>
      <protection/>
    </xf>
    <xf numFmtId="0" fontId="11" fillId="0" borderId="0" xfId="56" applyFont="1">
      <alignment/>
      <protection/>
    </xf>
    <xf numFmtId="0" fontId="11" fillId="0" borderId="13" xfId="56" applyFont="1" applyBorder="1">
      <alignment/>
      <protection/>
    </xf>
    <xf numFmtId="181" fontId="9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181" fontId="9" fillId="0" borderId="0" xfId="56" applyNumberFormat="1" applyFont="1" applyBorder="1">
      <alignment/>
      <protection/>
    </xf>
    <xf numFmtId="0" fontId="9" fillId="0" borderId="0" xfId="56" applyFont="1" applyFill="1">
      <alignment/>
      <protection/>
    </xf>
    <xf numFmtId="180" fontId="11" fillId="0" borderId="0" xfId="56" applyNumberFormat="1" applyFont="1">
      <alignment/>
      <protection/>
    </xf>
    <xf numFmtId="184" fontId="9" fillId="0" borderId="0" xfId="56" applyNumberFormat="1" applyFont="1">
      <alignment/>
      <protection/>
    </xf>
    <xf numFmtId="0" fontId="9" fillId="0" borderId="0" xfId="56" applyFont="1" applyAlignment="1">
      <alignment/>
      <protection/>
    </xf>
    <xf numFmtId="0" fontId="9" fillId="0" borderId="0" xfId="56" applyFont="1">
      <alignment/>
      <protection/>
    </xf>
    <xf numFmtId="0" fontId="14" fillId="0" borderId="0" xfId="56" applyFont="1">
      <alignment/>
      <protection/>
    </xf>
    <xf numFmtId="9" fontId="9" fillId="0" borderId="0" xfId="56" applyNumberFormat="1" applyFont="1" applyFill="1" applyBorder="1">
      <alignment/>
      <protection/>
    </xf>
    <xf numFmtId="0" fontId="9" fillId="0" borderId="0" xfId="56" applyFont="1" applyBorder="1" applyAlignment="1">
      <alignment horizontal="center"/>
      <protection/>
    </xf>
    <xf numFmtId="180" fontId="9" fillId="0" borderId="0" xfId="56" applyNumberFormat="1" applyFont="1" applyFill="1" applyBorder="1">
      <alignment/>
      <protection/>
    </xf>
    <xf numFmtId="180" fontId="9" fillId="0" borderId="0" xfId="56" applyNumberFormat="1" applyFont="1" applyBorder="1">
      <alignment/>
      <protection/>
    </xf>
    <xf numFmtId="180" fontId="15" fillId="0" borderId="0" xfId="0" applyNumberFormat="1" applyFont="1" applyBorder="1" applyAlignment="1">
      <alignment horizontal="center"/>
    </xf>
    <xf numFmtId="180" fontId="11" fillId="0" borderId="0" xfId="56" applyNumberFormat="1" applyFont="1" applyBorder="1">
      <alignment/>
      <protection/>
    </xf>
    <xf numFmtId="0" fontId="9" fillId="0" borderId="0" xfId="56" applyFont="1" applyFill="1" applyBorder="1" applyAlignment="1">
      <alignment horizontal="left"/>
      <protection/>
    </xf>
    <xf numFmtId="0" fontId="16" fillId="0" borderId="0" xfId="0" applyFont="1" applyAlignment="1">
      <alignment/>
    </xf>
    <xf numFmtId="180" fontId="8" fillId="0" borderId="0" xfId="0" applyNumberFormat="1" applyFont="1" applyAlignment="1">
      <alignment/>
    </xf>
    <xf numFmtId="180" fontId="16" fillId="0" borderId="0" xfId="0" applyNumberFormat="1" applyFont="1" applyAlignment="1">
      <alignment/>
    </xf>
    <xf numFmtId="0" fontId="1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55" applyFont="1">
      <alignment/>
      <protection/>
    </xf>
    <xf numFmtId="0" fontId="6" fillId="0" borderId="0" xfId="55" applyFont="1">
      <alignment/>
      <protection/>
    </xf>
    <xf numFmtId="0" fontId="16" fillId="0" borderId="0" xfId="0" applyFont="1" applyAlignment="1">
      <alignment horizontal="center"/>
    </xf>
    <xf numFmtId="0" fontId="6" fillId="0" borderId="0" xfId="55" applyFont="1">
      <alignment/>
      <protection/>
    </xf>
    <xf numFmtId="0" fontId="7" fillId="0" borderId="0" xfId="55" applyFont="1" applyFill="1">
      <alignment/>
      <protection/>
    </xf>
    <xf numFmtId="0" fontId="17" fillId="0" borderId="0" xfId="0" applyFont="1" applyAlignment="1">
      <alignment horizontal="left"/>
    </xf>
    <xf numFmtId="181" fontId="9" fillId="0" borderId="0" xfId="0" applyNumberFormat="1" applyFont="1" applyBorder="1" applyAlignment="1">
      <alignment/>
    </xf>
    <xf numFmtId="0" fontId="2" fillId="0" borderId="0" xfId="56" applyBorder="1">
      <alignment/>
      <protection/>
    </xf>
    <xf numFmtId="0" fontId="7" fillId="0" borderId="0" xfId="56" applyFont="1" applyBorder="1">
      <alignment/>
      <protection/>
    </xf>
    <xf numFmtId="0" fontId="7" fillId="0" borderId="0" xfId="56" applyFont="1">
      <alignment/>
      <protection/>
    </xf>
    <xf numFmtId="0" fontId="8" fillId="0" borderId="0" xfId="53" applyFont="1" applyBorder="1" applyAlignment="1">
      <alignment horizontal="left" wrapText="1"/>
      <protection/>
    </xf>
    <xf numFmtId="0" fontId="8" fillId="0" borderId="0" xfId="0" applyFont="1" applyBorder="1" applyAlignment="1">
      <alignment/>
    </xf>
    <xf numFmtId="0" fontId="2" fillId="0" borderId="14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181" fontId="7" fillId="0" borderId="0" xfId="56" applyNumberFormat="1" applyFont="1">
      <alignment/>
      <protection/>
    </xf>
    <xf numFmtId="0" fontId="18" fillId="0" borderId="0" xfId="56" applyFont="1">
      <alignment/>
      <protection/>
    </xf>
    <xf numFmtId="180" fontId="7" fillId="0" borderId="0" xfId="56" applyNumberFormat="1" applyFont="1">
      <alignment/>
      <protection/>
    </xf>
    <xf numFmtId="0" fontId="7" fillId="0" borderId="12" xfId="56" applyFont="1" applyBorder="1" applyAlignment="1">
      <alignment horizontal="left"/>
      <protection/>
    </xf>
    <xf numFmtId="181" fontId="7" fillId="0" borderId="12" xfId="56" applyNumberFormat="1" applyFont="1" applyBorder="1" applyAlignment="1">
      <alignment horizontal="right"/>
      <protection/>
    </xf>
    <xf numFmtId="0" fontId="7" fillId="0" borderId="12" xfId="56" applyFont="1" applyBorder="1" applyAlignment="1">
      <alignment horizontal="right"/>
      <protection/>
    </xf>
    <xf numFmtId="180" fontId="7" fillId="0" borderId="0" xfId="56" applyNumberFormat="1" applyFont="1" applyFill="1" applyBorder="1">
      <alignment/>
      <protection/>
    </xf>
    <xf numFmtId="181" fontId="7" fillId="0" borderId="0" xfId="56" applyNumberFormat="1" applyFont="1" applyFill="1" applyBorder="1">
      <alignment/>
      <protection/>
    </xf>
    <xf numFmtId="0" fontId="7" fillId="0" borderId="0" xfId="56" applyFont="1" applyBorder="1">
      <alignment/>
      <protection/>
    </xf>
    <xf numFmtId="0" fontId="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15" xfId="56" applyFont="1" applyBorder="1">
      <alignment/>
      <protection/>
    </xf>
    <xf numFmtId="0" fontId="10" fillId="0" borderId="0" xfId="56" applyFont="1" applyBorder="1">
      <alignment/>
      <protection/>
    </xf>
    <xf numFmtId="0" fontId="11" fillId="0" borderId="0" xfId="56" applyFont="1" applyBorder="1">
      <alignment/>
      <protection/>
    </xf>
    <xf numFmtId="184" fontId="9" fillId="0" borderId="0" xfId="56" applyNumberFormat="1" applyFont="1" applyBorder="1">
      <alignment/>
      <protection/>
    </xf>
    <xf numFmtId="0" fontId="9" fillId="0" borderId="0" xfId="56" applyFont="1" applyBorder="1">
      <alignment/>
      <protection/>
    </xf>
    <xf numFmtId="0" fontId="14" fillId="0" borderId="0" xfId="56" applyFont="1" applyBorder="1">
      <alignment/>
      <protection/>
    </xf>
    <xf numFmtId="0" fontId="9" fillId="0" borderId="0" xfId="56" applyFont="1" applyBorder="1" applyAlignment="1">
      <alignment horizontal="left"/>
      <protection/>
    </xf>
    <xf numFmtId="0" fontId="8" fillId="0" borderId="0" xfId="53" applyFont="1" applyBorder="1">
      <alignment/>
      <protection/>
    </xf>
    <xf numFmtId="0" fontId="8" fillId="0" borderId="0" xfId="53" applyFont="1" applyBorder="1" applyAlignment="1">
      <alignment horizontal="center"/>
      <protection/>
    </xf>
    <xf numFmtId="0" fontId="8" fillId="0" borderId="0" xfId="53" applyFont="1" applyBorder="1" applyAlignment="1">
      <alignment horizontal="center" wrapText="1"/>
      <protection/>
    </xf>
    <xf numFmtId="0" fontId="7" fillId="0" borderId="0" xfId="53" applyFont="1" applyBorder="1">
      <alignment/>
      <protection/>
    </xf>
    <xf numFmtId="0" fontId="7" fillId="0" borderId="0" xfId="0" applyFont="1" applyBorder="1" applyAlignment="1">
      <alignment horizontal="center" wrapText="1"/>
    </xf>
    <xf numFmtId="0" fontId="13" fillId="0" borderId="0" xfId="53" applyFont="1" applyBorder="1">
      <alignment/>
      <protection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53" applyFont="1" applyBorder="1" applyAlignment="1">
      <alignment horizontal="center"/>
      <protection/>
    </xf>
    <xf numFmtId="0" fontId="13" fillId="0" borderId="0" xfId="53" applyFont="1" applyBorder="1" applyAlignment="1">
      <alignment horizontal="center" wrapText="1"/>
      <protection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vertical="center"/>
    </xf>
    <xf numFmtId="180" fontId="11" fillId="0" borderId="0" xfId="56" applyNumberFormat="1" applyFont="1" applyBorder="1">
      <alignment/>
      <protection/>
    </xf>
    <xf numFmtId="9" fontId="11" fillId="0" borderId="13" xfId="56" applyNumberFormat="1" applyFont="1" applyFill="1" applyBorder="1">
      <alignment/>
      <protection/>
    </xf>
    <xf numFmtId="0" fontId="11" fillId="0" borderId="13" xfId="56" applyFont="1" applyBorder="1" applyAlignment="1">
      <alignment horizontal="center"/>
      <protection/>
    </xf>
    <xf numFmtId="0" fontId="11" fillId="0" borderId="13" xfId="56" applyFont="1" applyFill="1" applyBorder="1">
      <alignment/>
      <protection/>
    </xf>
    <xf numFmtId="180" fontId="9" fillId="0" borderId="13" xfId="56" applyNumberFormat="1" applyFont="1" applyBorder="1">
      <alignment/>
      <protection/>
    </xf>
    <xf numFmtId="180" fontId="8" fillId="0" borderId="0" xfId="0" applyNumberFormat="1" applyFont="1" applyBorder="1" applyAlignment="1">
      <alignment/>
    </xf>
    <xf numFmtId="180" fontId="7" fillId="0" borderId="0" xfId="56" applyNumberFormat="1" applyFont="1" applyBorder="1">
      <alignment/>
      <protection/>
    </xf>
    <xf numFmtId="0" fontId="20" fillId="0" borderId="0" xfId="53" applyFont="1" applyBorder="1" applyAlignment="1">
      <alignment horizontal="center" wrapText="1"/>
      <protection/>
    </xf>
    <xf numFmtId="9" fontId="11" fillId="0" borderId="0" xfId="56" applyNumberFormat="1" applyFont="1" applyFill="1" applyBorder="1">
      <alignment/>
      <protection/>
    </xf>
    <xf numFmtId="0" fontId="8" fillId="0" borderId="0" xfId="0" applyFont="1" applyBorder="1" applyAlignment="1">
      <alignment horizontal="left" vertical="center"/>
    </xf>
    <xf numFmtId="0" fontId="7" fillId="0" borderId="0" xfId="55" applyFont="1" applyFill="1">
      <alignment/>
      <protection/>
    </xf>
    <xf numFmtId="0" fontId="7" fillId="0" borderId="16" xfId="55" applyFont="1" applyBorder="1">
      <alignment/>
      <protection/>
    </xf>
    <xf numFmtId="0" fontId="7" fillId="0" borderId="16" xfId="55" applyFont="1" applyBorder="1">
      <alignment/>
      <protection/>
    </xf>
    <xf numFmtId="0" fontId="7" fillId="0" borderId="17" xfId="55" applyFont="1" applyBorder="1">
      <alignment/>
      <protection/>
    </xf>
    <xf numFmtId="0" fontId="23" fillId="0" borderId="12" xfId="56" applyFont="1" applyBorder="1" applyAlignment="1">
      <alignment horizontal="left"/>
      <protection/>
    </xf>
    <xf numFmtId="0" fontId="22" fillId="0" borderId="0" xfId="55" applyFont="1">
      <alignment/>
      <protection/>
    </xf>
    <xf numFmtId="0" fontId="24" fillId="0" borderId="0" xfId="55" applyFont="1" applyFill="1" applyBorder="1">
      <alignment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4" fillId="0" borderId="0" xfId="55" applyFont="1">
      <alignment/>
      <protection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79" fillId="0" borderId="0" xfId="55" applyFont="1" applyFill="1" applyBorder="1">
      <alignment/>
      <protection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81" fillId="0" borderId="0" xfId="55" applyFont="1">
      <alignment/>
      <protection/>
    </xf>
    <xf numFmtId="0" fontId="79" fillId="0" borderId="0" xfId="55" applyFont="1">
      <alignment/>
      <protection/>
    </xf>
    <xf numFmtId="0" fontId="82" fillId="0" borderId="0" xfId="0" applyFont="1" applyAlignment="1">
      <alignment horizontal="left"/>
    </xf>
    <xf numFmtId="0" fontId="82" fillId="0" borderId="0" xfId="0" applyFont="1" applyAlignment="1">
      <alignment horizontal="center"/>
    </xf>
    <xf numFmtId="0" fontId="82" fillId="0" borderId="0" xfId="0" applyFont="1" applyAlignment="1">
      <alignment/>
    </xf>
    <xf numFmtId="0" fontId="81" fillId="0" borderId="0" xfId="55" applyFont="1" applyFill="1">
      <alignment/>
      <protection/>
    </xf>
    <xf numFmtId="0" fontId="81" fillId="0" borderId="16" xfId="55" applyFont="1" applyBorder="1">
      <alignment/>
      <protection/>
    </xf>
    <xf numFmtId="0" fontId="81" fillId="0" borderId="17" xfId="55" applyFont="1" applyBorder="1">
      <alignment/>
      <protection/>
    </xf>
    <xf numFmtId="0" fontId="7" fillId="0" borderId="12" xfId="56" applyFont="1" applyBorder="1" applyAlignment="1">
      <alignment horizontal="left" wrapText="1"/>
      <protection/>
    </xf>
    <xf numFmtId="0" fontId="83" fillId="0" borderId="0" xfId="55" applyFont="1">
      <alignment/>
      <protection/>
    </xf>
    <xf numFmtId="0" fontId="84" fillId="0" borderId="0" xfId="55" applyFont="1">
      <alignment/>
      <protection/>
    </xf>
    <xf numFmtId="0" fontId="85" fillId="0" borderId="0" xfId="55" applyFont="1">
      <alignment/>
      <protection/>
    </xf>
    <xf numFmtId="0" fontId="86" fillId="0" borderId="0" xfId="56" applyFont="1">
      <alignment/>
      <protection/>
    </xf>
    <xf numFmtId="0" fontId="87" fillId="0" borderId="0" xfId="53" applyFont="1" applyBorder="1">
      <alignment/>
      <protection/>
    </xf>
    <xf numFmtId="0" fontId="9" fillId="0" borderId="0" xfId="55" applyFont="1">
      <alignment/>
      <protection/>
    </xf>
    <xf numFmtId="0" fontId="9" fillId="0" borderId="0" xfId="55" applyFont="1" applyFill="1">
      <alignment/>
      <protection/>
    </xf>
    <xf numFmtId="0" fontId="9" fillId="0" borderId="0" xfId="56" applyFont="1" applyBorder="1" applyAlignment="1">
      <alignment horizontal="left"/>
      <protection/>
    </xf>
    <xf numFmtId="0" fontId="88" fillId="0" borderId="0" xfId="53" applyFont="1" applyBorder="1">
      <alignment/>
      <protection/>
    </xf>
    <xf numFmtId="0" fontId="11" fillId="0" borderId="0" xfId="56" applyFont="1" applyBorder="1" applyAlignment="1">
      <alignment horizontal="right"/>
      <protection/>
    </xf>
    <xf numFmtId="184" fontId="9" fillId="0" borderId="0" xfId="56" applyNumberFormat="1" applyFont="1" applyFill="1" applyBorder="1">
      <alignment/>
      <protection/>
    </xf>
    <xf numFmtId="184" fontId="11" fillId="0" borderId="0" xfId="56" applyNumberFormat="1" applyFont="1" applyBorder="1">
      <alignment/>
      <protection/>
    </xf>
    <xf numFmtId="0" fontId="9" fillId="0" borderId="18" xfId="56" applyFont="1" applyBorder="1">
      <alignment/>
      <protection/>
    </xf>
    <xf numFmtId="0" fontId="9" fillId="0" borderId="19" xfId="56" applyFont="1" applyBorder="1">
      <alignment/>
      <protection/>
    </xf>
    <xf numFmtId="0" fontId="11" fillId="0" borderId="19" xfId="0" applyFont="1" applyFill="1" applyBorder="1" applyAlignment="1">
      <alignment horizontal="right"/>
    </xf>
    <xf numFmtId="0" fontId="9" fillId="0" borderId="19" xfId="0" applyFont="1" applyFill="1" applyBorder="1" applyAlignment="1">
      <alignment/>
    </xf>
    <xf numFmtId="181" fontId="9" fillId="0" borderId="19" xfId="0" applyNumberFormat="1" applyFont="1" applyBorder="1" applyAlignment="1">
      <alignment/>
    </xf>
    <xf numFmtId="181" fontId="9" fillId="0" borderId="19" xfId="0" applyNumberFormat="1" applyFont="1" applyFill="1" applyBorder="1" applyAlignment="1">
      <alignment/>
    </xf>
    <xf numFmtId="0" fontId="9" fillId="0" borderId="19" xfId="0" applyFont="1" applyBorder="1" applyAlignment="1">
      <alignment horizontal="center"/>
    </xf>
    <xf numFmtId="180" fontId="9" fillId="0" borderId="20" xfId="0" applyNumberFormat="1" applyFont="1" applyFill="1" applyBorder="1" applyAlignment="1">
      <alignment/>
    </xf>
    <xf numFmtId="0" fontId="9" fillId="0" borderId="21" xfId="56" applyFont="1" applyBorder="1">
      <alignment/>
      <protection/>
    </xf>
    <xf numFmtId="0" fontId="9" fillId="0" borderId="0" xfId="0" applyFont="1" applyBorder="1" applyAlignment="1">
      <alignment horizontal="center"/>
    </xf>
    <xf numFmtId="180" fontId="9" fillId="0" borderId="22" xfId="0" applyNumberFormat="1" applyFont="1" applyFill="1" applyBorder="1" applyAlignment="1">
      <alignment/>
    </xf>
    <xf numFmtId="0" fontId="9" fillId="0" borderId="16" xfId="56" applyFont="1" applyBorder="1">
      <alignment/>
      <protection/>
    </xf>
    <xf numFmtId="0" fontId="9" fillId="0" borderId="16" xfId="56" applyFont="1" applyFill="1" applyBorder="1">
      <alignment/>
      <protection/>
    </xf>
    <xf numFmtId="0" fontId="9" fillId="0" borderId="16" xfId="0" applyFont="1" applyBorder="1" applyAlignment="1">
      <alignment/>
    </xf>
    <xf numFmtId="0" fontId="9" fillId="0" borderId="16" xfId="0" applyNumberFormat="1" applyFont="1" applyBorder="1" applyAlignment="1">
      <alignment/>
    </xf>
    <xf numFmtId="0" fontId="12" fillId="0" borderId="16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6" xfId="0" applyNumberFormat="1" applyFont="1" applyFill="1" applyBorder="1" applyAlignment="1">
      <alignment horizontal="center"/>
    </xf>
    <xf numFmtId="180" fontId="10" fillId="0" borderId="23" xfId="0" applyNumberFormat="1" applyFont="1" applyFill="1" applyBorder="1" applyAlignment="1">
      <alignment/>
    </xf>
    <xf numFmtId="0" fontId="16" fillId="0" borderId="0" xfId="53" applyFont="1" applyBorder="1">
      <alignment/>
      <protection/>
    </xf>
    <xf numFmtId="0" fontId="89" fillId="0" borderId="0" xfId="55" applyFont="1">
      <alignment/>
      <protection/>
    </xf>
    <xf numFmtId="0" fontId="90" fillId="0" borderId="0" xfId="55" applyFont="1">
      <alignment/>
      <protection/>
    </xf>
    <xf numFmtId="0" fontId="91" fillId="0" borderId="0" xfId="56" applyFont="1">
      <alignment/>
      <protection/>
    </xf>
    <xf numFmtId="184" fontId="92" fillId="0" borderId="0" xfId="56" applyNumberFormat="1" applyFont="1" applyFill="1">
      <alignment/>
      <protection/>
    </xf>
    <xf numFmtId="180" fontId="91" fillId="0" borderId="0" xfId="56" applyNumberFormat="1" applyFont="1">
      <alignment/>
      <protection/>
    </xf>
    <xf numFmtId="0" fontId="92" fillId="0" borderId="0" xfId="56" applyFont="1">
      <alignment/>
      <protection/>
    </xf>
    <xf numFmtId="0" fontId="91" fillId="0" borderId="13" xfId="56" applyFont="1" applyBorder="1">
      <alignment/>
      <protection/>
    </xf>
    <xf numFmtId="0" fontId="7" fillId="0" borderId="0" xfId="0" applyFont="1" applyBorder="1" applyAlignment="1">
      <alignment horizontal="center"/>
    </xf>
    <xf numFmtId="0" fontId="92" fillId="0" borderId="0" xfId="56" applyFont="1" applyFill="1" applyBorder="1" applyAlignment="1">
      <alignment horizontal="left"/>
      <protection/>
    </xf>
    <xf numFmtId="184" fontId="92" fillId="0" borderId="0" xfId="56" applyNumberFormat="1" applyFont="1" applyFill="1" applyBorder="1">
      <alignment/>
      <protection/>
    </xf>
    <xf numFmtId="0" fontId="91" fillId="0" borderId="0" xfId="56" applyFont="1" applyFill="1" applyBorder="1" applyAlignment="1">
      <alignment horizontal="left"/>
      <protection/>
    </xf>
    <xf numFmtId="180" fontId="92" fillId="0" borderId="0" xfId="56" applyNumberFormat="1" applyFont="1" applyBorder="1">
      <alignment/>
      <protection/>
    </xf>
    <xf numFmtId="0" fontId="8" fillId="0" borderId="0" xfId="54" applyFont="1" applyBorder="1">
      <alignment/>
      <protection/>
    </xf>
    <xf numFmtId="0" fontId="8" fillId="0" borderId="0" xfId="54" applyFont="1" applyBorder="1" applyAlignment="1">
      <alignment horizontal="center"/>
      <protection/>
    </xf>
    <xf numFmtId="0" fontId="8" fillId="0" borderId="0" xfId="54" applyFont="1" applyBorder="1" applyAlignment="1">
      <alignment horizontal="center" wrapText="1"/>
      <protection/>
    </xf>
    <xf numFmtId="0" fontId="7" fillId="0" borderId="0" xfId="0" applyFont="1" applyBorder="1" applyAlignment="1">
      <alignment/>
    </xf>
    <xf numFmtId="184" fontId="93" fillId="0" borderId="0" xfId="56" applyNumberFormat="1" applyFont="1" applyFill="1" applyBorder="1">
      <alignment/>
      <protection/>
    </xf>
    <xf numFmtId="180" fontId="91" fillId="0" borderId="0" xfId="56" applyNumberFormat="1" applyFont="1" applyFill="1" applyBorder="1" applyAlignment="1">
      <alignment horizontal="left"/>
      <protection/>
    </xf>
    <xf numFmtId="0" fontId="92" fillId="0" borderId="0" xfId="56" applyFont="1" applyBorder="1">
      <alignment/>
      <protection/>
    </xf>
    <xf numFmtId="0" fontId="91" fillId="0" borderId="0" xfId="56" applyFont="1" applyBorder="1">
      <alignment/>
      <protection/>
    </xf>
    <xf numFmtId="0" fontId="92" fillId="0" borderId="13" xfId="56" applyFont="1" applyBorder="1">
      <alignment/>
      <protection/>
    </xf>
    <xf numFmtId="184" fontId="92" fillId="0" borderId="13" xfId="56" applyNumberFormat="1" applyFont="1" applyFill="1" applyBorder="1">
      <alignment/>
      <protection/>
    </xf>
    <xf numFmtId="0" fontId="7" fillId="0" borderId="13" xfId="56" applyFont="1" applyBorder="1">
      <alignment/>
      <protection/>
    </xf>
    <xf numFmtId="0" fontId="7" fillId="0" borderId="13" xfId="56" applyFont="1" applyBorder="1">
      <alignment/>
      <protection/>
    </xf>
    <xf numFmtId="0" fontId="81" fillId="0" borderId="0" xfId="55" applyFont="1" applyBorder="1">
      <alignment/>
      <protection/>
    </xf>
    <xf numFmtId="0" fontId="7" fillId="0" borderId="0" xfId="55" applyFont="1" applyBorder="1">
      <alignment/>
      <protection/>
    </xf>
    <xf numFmtId="0" fontId="80" fillId="0" borderId="0" xfId="0" applyFont="1" applyBorder="1" applyAlignment="1">
      <alignment/>
    </xf>
    <xf numFmtId="0" fontId="80" fillId="0" borderId="0" xfId="0" applyFont="1" applyBorder="1" applyAlignment="1">
      <alignment horizontal="center"/>
    </xf>
    <xf numFmtId="0" fontId="80" fillId="0" borderId="0" xfId="0" applyFont="1" applyBorder="1" applyAlignment="1">
      <alignment horizontal="left"/>
    </xf>
    <xf numFmtId="0" fontId="6" fillId="0" borderId="0" xfId="55" applyFont="1" applyBorder="1">
      <alignment/>
      <protection/>
    </xf>
    <xf numFmtId="0" fontId="79" fillId="0" borderId="0" xfId="55" applyFont="1" applyBorder="1">
      <alignment/>
      <protection/>
    </xf>
    <xf numFmtId="0" fontId="82" fillId="0" borderId="0" xfId="0" applyFont="1" applyBorder="1" applyAlignment="1">
      <alignment horizontal="left"/>
    </xf>
    <xf numFmtId="0" fontId="82" fillId="0" borderId="0" xfId="0" applyFont="1" applyBorder="1" applyAlignment="1">
      <alignment horizontal="center"/>
    </xf>
    <xf numFmtId="0" fontId="82" fillId="0" borderId="0" xfId="0" applyFont="1" applyBorder="1" applyAlignment="1">
      <alignment/>
    </xf>
    <xf numFmtId="0" fontId="81" fillId="0" borderId="0" xfId="55" applyFont="1" applyFill="1" applyBorder="1">
      <alignment/>
      <protection/>
    </xf>
    <xf numFmtId="0" fontId="4" fillId="0" borderId="0" xfId="55" applyFont="1" applyBorder="1">
      <alignment/>
      <protection/>
    </xf>
    <xf numFmtId="0" fontId="5" fillId="0" borderId="0" xfId="55" applyFont="1" applyBorder="1">
      <alignment/>
      <protection/>
    </xf>
    <xf numFmtId="181" fontId="7" fillId="0" borderId="0" xfId="56" applyNumberFormat="1" applyFont="1" applyBorder="1">
      <alignment/>
      <protection/>
    </xf>
    <xf numFmtId="0" fontId="18" fillId="0" borderId="0" xfId="56" applyFont="1" applyBorder="1">
      <alignment/>
      <protection/>
    </xf>
    <xf numFmtId="180" fontId="7" fillId="0" borderId="0" xfId="56" applyNumberFormat="1" applyFont="1" applyBorder="1">
      <alignment/>
      <protection/>
    </xf>
    <xf numFmtId="0" fontId="7" fillId="0" borderId="0" xfId="56" applyFont="1" applyBorder="1" applyAlignment="1">
      <alignment horizontal="left"/>
      <protection/>
    </xf>
    <xf numFmtId="0" fontId="7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left" wrapText="1"/>
      <protection/>
    </xf>
    <xf numFmtId="181" fontId="7" fillId="0" borderId="0" xfId="56" applyNumberFormat="1" applyFont="1" applyBorder="1" applyAlignment="1">
      <alignment horizontal="right"/>
      <protection/>
    </xf>
    <xf numFmtId="0" fontId="7" fillId="0" borderId="0" xfId="56" applyFont="1" applyBorder="1" applyAlignment="1">
      <alignment horizontal="right"/>
      <protection/>
    </xf>
    <xf numFmtId="0" fontId="86" fillId="0" borderId="0" xfId="56" applyFont="1" applyBorder="1">
      <alignment/>
      <protection/>
    </xf>
    <xf numFmtId="180" fontId="6" fillId="0" borderId="0" xfId="56" applyNumberFormat="1" applyFont="1" applyBorder="1">
      <alignment/>
      <protection/>
    </xf>
    <xf numFmtId="181" fontId="7" fillId="0" borderId="13" xfId="56" applyNumberFormat="1" applyFont="1" applyBorder="1">
      <alignment/>
      <protection/>
    </xf>
    <xf numFmtId="0" fontId="18" fillId="0" borderId="13" xfId="56" applyFont="1" applyBorder="1">
      <alignment/>
      <protection/>
    </xf>
    <xf numFmtId="180" fontId="7" fillId="0" borderId="13" xfId="56" applyNumberFormat="1" applyFont="1" applyBorder="1">
      <alignment/>
      <protection/>
    </xf>
    <xf numFmtId="0" fontId="16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6" fillId="0" borderId="0" xfId="55" applyFont="1" applyBorder="1">
      <alignment/>
      <protection/>
    </xf>
    <xf numFmtId="0" fontId="7" fillId="0" borderId="0" xfId="55" applyFont="1" applyFill="1" applyBorder="1">
      <alignment/>
      <protection/>
    </xf>
    <xf numFmtId="180" fontId="2" fillId="0" borderId="0" xfId="56" applyNumberFormat="1" applyBorder="1">
      <alignment/>
      <protection/>
    </xf>
    <xf numFmtId="0" fontId="4" fillId="0" borderId="0" xfId="56" applyFont="1" applyBorder="1">
      <alignment/>
      <protection/>
    </xf>
    <xf numFmtId="0" fontId="2" fillId="0" borderId="0" xfId="56" applyFill="1" applyBorder="1">
      <alignment/>
      <protection/>
    </xf>
    <xf numFmtId="0" fontId="2" fillId="0" borderId="0" xfId="56" applyBorder="1" applyAlignment="1">
      <alignment horizontal="center"/>
      <protection/>
    </xf>
    <xf numFmtId="9" fontId="2" fillId="0" borderId="0" xfId="56" applyNumberFormat="1" applyFill="1" applyBorder="1">
      <alignment/>
      <protection/>
    </xf>
    <xf numFmtId="0" fontId="11" fillId="0" borderId="0" xfId="56" applyFont="1" applyBorder="1" applyAlignment="1">
      <alignment horizontal="center"/>
      <protection/>
    </xf>
    <xf numFmtId="0" fontId="7" fillId="0" borderId="0" xfId="56" applyFont="1" applyFill="1" applyBorder="1">
      <alignment/>
      <protection/>
    </xf>
    <xf numFmtId="0" fontId="9" fillId="0" borderId="0" xfId="56" applyNumberFormat="1" applyFont="1" applyBorder="1">
      <alignment/>
      <protection/>
    </xf>
    <xf numFmtId="0" fontId="94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184" fontId="6" fillId="0" borderId="0" xfId="55" applyNumberFormat="1" applyFont="1">
      <alignment/>
      <protection/>
    </xf>
    <xf numFmtId="0" fontId="79" fillId="0" borderId="0" xfId="55" applyFont="1" applyAlignment="1">
      <alignment horizontal="center"/>
      <protection/>
    </xf>
    <xf numFmtId="0" fontId="81" fillId="0" borderId="0" xfId="55" applyFont="1" applyFill="1" applyAlignment="1">
      <alignment horizontal="center"/>
      <protection/>
    </xf>
    <xf numFmtId="0" fontId="81" fillId="0" borderId="0" xfId="55" applyFont="1" applyAlignment="1">
      <alignment horizontal="center"/>
      <protection/>
    </xf>
    <xf numFmtId="0" fontId="94" fillId="0" borderId="0" xfId="0" applyFont="1" applyBorder="1" applyAlignment="1">
      <alignment horizontal="left" vertical="center" wrapText="1"/>
    </xf>
    <xf numFmtId="0" fontId="9" fillId="0" borderId="0" xfId="56" applyFont="1" applyAlignment="1">
      <alignment horizontal="right"/>
      <protection/>
    </xf>
    <xf numFmtId="0" fontId="9" fillId="0" borderId="0" xfId="56" applyFont="1" applyAlignment="1">
      <alignment horizontal="right"/>
      <protection/>
    </xf>
    <xf numFmtId="180" fontId="92" fillId="0" borderId="0" xfId="56" applyNumberFormat="1" applyFont="1" applyFill="1">
      <alignment/>
      <protection/>
    </xf>
    <xf numFmtId="0" fontId="95" fillId="0" borderId="0" xfId="56" applyFont="1">
      <alignment/>
      <protection/>
    </xf>
    <xf numFmtId="180" fontId="92" fillId="0" borderId="0" xfId="56" applyNumberFormat="1" applyFont="1">
      <alignment/>
      <protection/>
    </xf>
    <xf numFmtId="180" fontId="91" fillId="0" borderId="0" xfId="56" applyNumberFormat="1" applyFont="1" applyBorder="1">
      <alignment/>
      <protection/>
    </xf>
    <xf numFmtId="180" fontId="96" fillId="0" borderId="0" xfId="56" applyNumberFormat="1" applyFont="1">
      <alignment/>
      <protection/>
    </xf>
    <xf numFmtId="0" fontId="23" fillId="0" borderId="24" xfId="56" applyFont="1" applyBorder="1" applyAlignment="1">
      <alignment horizontal="left" wrapText="1"/>
      <protection/>
    </xf>
    <xf numFmtId="0" fontId="23" fillId="0" borderId="17" xfId="56" applyFont="1" applyBorder="1" applyAlignment="1">
      <alignment horizontal="left" wrapText="1"/>
      <protection/>
    </xf>
    <xf numFmtId="0" fontId="23" fillId="0" borderId="25" xfId="56" applyFont="1" applyBorder="1" applyAlignment="1">
      <alignment horizontal="left" wrapText="1"/>
      <protection/>
    </xf>
    <xf numFmtId="0" fontId="23" fillId="0" borderId="12" xfId="56" applyFont="1" applyBorder="1" applyAlignment="1">
      <alignment horizontal="center"/>
      <protection/>
    </xf>
    <xf numFmtId="0" fontId="23" fillId="0" borderId="12" xfId="56" applyFont="1" applyBorder="1" applyAlignment="1">
      <alignment horizontal="left"/>
      <protection/>
    </xf>
    <xf numFmtId="0" fontId="23" fillId="0" borderId="12" xfId="56" applyFont="1" applyBorder="1" applyAlignment="1">
      <alignment horizontal="left" wrapText="1"/>
      <protection/>
    </xf>
    <xf numFmtId="0" fontId="7" fillId="0" borderId="0" xfId="56" applyFont="1" applyBorder="1" applyAlignment="1">
      <alignment horizontal="center"/>
      <protection/>
    </xf>
    <xf numFmtId="0" fontId="7" fillId="0" borderId="13" xfId="56" applyFont="1" applyBorder="1" applyAlignment="1">
      <alignment horizontal="center"/>
      <protection/>
    </xf>
    <xf numFmtId="0" fontId="92" fillId="0" borderId="26" xfId="56" applyFont="1" applyFill="1" applyBorder="1" applyAlignment="1">
      <alignment horizontal="center"/>
      <protection/>
    </xf>
    <xf numFmtId="0" fontId="92" fillId="0" borderId="0" xfId="56" applyFont="1" applyFill="1" applyBorder="1" applyAlignment="1">
      <alignment horizontal="center"/>
      <protection/>
    </xf>
    <xf numFmtId="180" fontId="92" fillId="0" borderId="0" xfId="56" applyNumberFormat="1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61" fillId="0" borderId="0" xfId="0" applyNumberFormat="1" applyFont="1" applyFill="1" applyBorder="1" applyAlignment="1">
      <alignment/>
    </xf>
    <xf numFmtId="180" fontId="10" fillId="0" borderId="0" xfId="0" applyNumberFormat="1" applyFont="1" applyFill="1" applyBorder="1" applyAlignment="1">
      <alignment/>
    </xf>
    <xf numFmtId="180" fontId="92" fillId="0" borderId="13" xfId="56" applyNumberFormat="1" applyFont="1" applyBorder="1">
      <alignment/>
      <protection/>
    </xf>
    <xf numFmtId="0" fontId="94" fillId="0" borderId="13" xfId="0" applyFont="1" applyBorder="1" applyAlignment="1">
      <alignment horizontal="left" vertical="center" wrapText="1"/>
    </xf>
    <xf numFmtId="0" fontId="8" fillId="0" borderId="13" xfId="53" applyFont="1" applyBorder="1" applyAlignment="1">
      <alignment horizontal="center"/>
      <protection/>
    </xf>
    <xf numFmtId="180" fontId="2" fillId="0" borderId="13" xfId="56" applyNumberFormat="1" applyBorder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ayvka" xfId="53"/>
    <cellStyle name="Обычный_Zayvka 2" xfId="54"/>
    <cellStyle name="Обычный_старт" xfId="55"/>
    <cellStyle name="Обычный_ЧЕМП_ПЕРВ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1"/>
  <sheetViews>
    <sheetView zoomScale="75" zoomScaleNormal="75" zoomScalePageLayoutView="0" workbookViewId="0" topLeftCell="A7">
      <selection activeCell="E18" sqref="E18"/>
    </sheetView>
  </sheetViews>
  <sheetFormatPr defaultColWidth="9.125" defaultRowHeight="12.75"/>
  <cols>
    <col min="1" max="1" width="9.125" style="8" customWidth="1"/>
    <col min="2" max="2" width="8.125" style="89" customWidth="1"/>
    <col min="3" max="3" width="26.00390625" style="9" bestFit="1" customWidth="1"/>
    <col min="4" max="4" width="10.625" style="8" customWidth="1"/>
    <col min="5" max="5" width="29.625" style="8" customWidth="1"/>
    <col min="6" max="16384" width="9.125" style="8" customWidth="1"/>
  </cols>
  <sheetData>
    <row r="1" spans="2:5" s="76" customFormat="1" ht="15">
      <c r="B1" s="89" t="s">
        <v>94</v>
      </c>
      <c r="C1" s="10"/>
      <c r="D1" s="74"/>
      <c r="E1" s="75"/>
    </row>
    <row r="2" spans="2:5" s="77" customFormat="1" ht="15">
      <c r="B2" s="89" t="s">
        <v>93</v>
      </c>
      <c r="D2" s="73"/>
      <c r="E2" s="73"/>
    </row>
    <row r="3" spans="2:5" s="76" customFormat="1" ht="15">
      <c r="B3" s="89"/>
      <c r="C3" s="10"/>
      <c r="D3" s="78"/>
      <c r="E3" s="75"/>
    </row>
    <row r="4" spans="2:5" s="77" customFormat="1" ht="15">
      <c r="B4" s="89" t="s">
        <v>66</v>
      </c>
      <c r="C4" s="70"/>
      <c r="E4" s="81" t="s">
        <v>74</v>
      </c>
    </row>
    <row r="5" spans="2:5" s="76" customFormat="1" ht="15">
      <c r="B5" s="89" t="s">
        <v>78</v>
      </c>
      <c r="C5" s="10"/>
      <c r="D5" s="74"/>
      <c r="E5" s="75"/>
    </row>
    <row r="6" spans="2:3" s="76" customFormat="1" ht="15">
      <c r="B6" s="89" t="s">
        <v>4</v>
      </c>
      <c r="C6" s="80"/>
    </row>
    <row r="7" spans="2:3" s="76" customFormat="1" ht="15">
      <c r="B7" s="89"/>
      <c r="C7" s="80"/>
    </row>
    <row r="8" spans="2:5" s="76" customFormat="1" ht="15">
      <c r="B8" s="89"/>
      <c r="C8" s="135" t="s">
        <v>95</v>
      </c>
      <c r="D8" s="136" t="s">
        <v>96</v>
      </c>
      <c r="E8" s="137"/>
    </row>
    <row r="9" spans="2:5" s="76" customFormat="1" ht="15">
      <c r="B9" s="89"/>
      <c r="C9" s="80" t="s">
        <v>67</v>
      </c>
      <c r="D9" s="138" t="s">
        <v>68</v>
      </c>
      <c r="E9" s="138"/>
    </row>
    <row r="10" spans="2:3" s="1" customFormat="1" ht="21" customHeight="1" thickBot="1">
      <c r="B10" s="89"/>
      <c r="C10" s="2"/>
    </row>
    <row r="11" spans="2:5" s="5" customFormat="1" ht="15">
      <c r="B11" s="6" t="s">
        <v>0</v>
      </c>
      <c r="C11" s="88" t="s">
        <v>57</v>
      </c>
      <c r="D11" s="3" t="s">
        <v>1</v>
      </c>
      <c r="E11" s="4" t="s">
        <v>2</v>
      </c>
    </row>
    <row r="12" spans="2:5" ht="15">
      <c r="B12" s="112">
        <v>1</v>
      </c>
      <c r="C12" s="112" t="s">
        <v>100</v>
      </c>
      <c r="D12" s="112">
        <v>1996</v>
      </c>
      <c r="E12" s="112" t="s">
        <v>101</v>
      </c>
    </row>
    <row r="13" spans="2:5" ht="15">
      <c r="B13" s="112">
        <v>2</v>
      </c>
      <c r="C13" s="112" t="s">
        <v>102</v>
      </c>
      <c r="D13" s="112">
        <v>1997</v>
      </c>
      <c r="E13" s="112" t="s">
        <v>76</v>
      </c>
    </row>
    <row r="14" spans="2:5" ht="15">
      <c r="B14" s="112">
        <v>3</v>
      </c>
      <c r="C14" s="112" t="s">
        <v>103</v>
      </c>
      <c r="D14" s="112">
        <v>1996</v>
      </c>
      <c r="E14" s="112" t="s">
        <v>104</v>
      </c>
    </row>
    <row r="15" spans="2:5" ht="15">
      <c r="B15" s="112">
        <v>4</v>
      </c>
      <c r="C15" s="112" t="s">
        <v>105</v>
      </c>
      <c r="D15" s="112">
        <v>1997</v>
      </c>
      <c r="E15" s="112" t="s">
        <v>101</v>
      </c>
    </row>
    <row r="16" spans="2:5" ht="15">
      <c r="B16" s="112">
        <v>5</v>
      </c>
      <c r="C16" s="112" t="s">
        <v>75</v>
      </c>
      <c r="D16" s="112">
        <v>1998</v>
      </c>
      <c r="E16" s="112" t="s">
        <v>104</v>
      </c>
    </row>
    <row r="17" spans="2:5" ht="15">
      <c r="B17" s="112">
        <v>6</v>
      </c>
      <c r="C17" s="112" t="s">
        <v>106</v>
      </c>
      <c r="D17" s="112">
        <v>1997</v>
      </c>
      <c r="E17" s="112" t="s">
        <v>104</v>
      </c>
    </row>
    <row r="18" spans="2:5" ht="15">
      <c r="B18" s="112">
        <v>7</v>
      </c>
      <c r="C18" s="112" t="s">
        <v>107</v>
      </c>
      <c r="D18" s="112">
        <v>1997</v>
      </c>
      <c r="E18" s="112" t="s">
        <v>104</v>
      </c>
    </row>
    <row r="19" spans="2:5" ht="15">
      <c r="B19" s="112">
        <v>8</v>
      </c>
      <c r="C19" s="112" t="s">
        <v>108</v>
      </c>
      <c r="D19" s="112">
        <v>1997</v>
      </c>
      <c r="E19" s="112" t="s">
        <v>101</v>
      </c>
    </row>
    <row r="20" spans="2:5" ht="15">
      <c r="B20" s="112">
        <v>9</v>
      </c>
      <c r="C20" s="112" t="s">
        <v>109</v>
      </c>
      <c r="D20" s="112">
        <v>1997</v>
      </c>
      <c r="E20" s="112" t="s">
        <v>104</v>
      </c>
    </row>
    <row r="21" spans="2:5" ht="15">
      <c r="B21" s="112">
        <v>10</v>
      </c>
      <c r="C21" s="112" t="s">
        <v>110</v>
      </c>
      <c r="D21" s="112">
        <v>1997</v>
      </c>
      <c r="E21" s="112" t="s">
        <v>104</v>
      </c>
    </row>
    <row r="22" spans="2:5" ht="15">
      <c r="B22" s="112">
        <v>11</v>
      </c>
      <c r="C22" s="112" t="s">
        <v>111</v>
      </c>
      <c r="D22" s="112">
        <v>1997</v>
      </c>
      <c r="E22" s="112" t="s">
        <v>76</v>
      </c>
    </row>
    <row r="23" spans="2:5" ht="15">
      <c r="B23" s="112">
        <v>12</v>
      </c>
      <c r="C23" s="112" t="s">
        <v>112</v>
      </c>
      <c r="D23" s="112">
        <v>1998</v>
      </c>
      <c r="E23" s="112" t="s">
        <v>101</v>
      </c>
    </row>
    <row r="24" spans="2:5" ht="15">
      <c r="B24" s="112">
        <v>13</v>
      </c>
      <c r="C24" s="112" t="s">
        <v>113</v>
      </c>
      <c r="D24" s="112">
        <v>1997</v>
      </c>
      <c r="E24" s="112" t="s">
        <v>76</v>
      </c>
    </row>
    <row r="25" spans="2:5" ht="15">
      <c r="B25" s="112">
        <v>14</v>
      </c>
      <c r="C25" s="112" t="s">
        <v>114</v>
      </c>
      <c r="D25" s="112">
        <v>1996</v>
      </c>
      <c r="E25" s="112" t="s">
        <v>104</v>
      </c>
    </row>
    <row r="26" spans="2:5" ht="15">
      <c r="B26" s="112">
        <v>15</v>
      </c>
      <c r="C26" s="112" t="s">
        <v>115</v>
      </c>
      <c r="D26" s="112">
        <v>1996</v>
      </c>
      <c r="E26" s="112" t="s">
        <v>104</v>
      </c>
    </row>
    <row r="27" spans="2:5" ht="15">
      <c r="B27" s="112">
        <v>16</v>
      </c>
      <c r="C27" s="112" t="s">
        <v>116</v>
      </c>
      <c r="D27" s="112">
        <v>1997</v>
      </c>
      <c r="E27" s="112" t="s">
        <v>104</v>
      </c>
    </row>
    <row r="28" spans="2:5" ht="15">
      <c r="B28" s="112">
        <v>17</v>
      </c>
      <c r="C28" s="112" t="s">
        <v>117</v>
      </c>
      <c r="D28" s="112">
        <v>1996</v>
      </c>
      <c r="E28" s="112" t="s">
        <v>104</v>
      </c>
    </row>
    <row r="29" spans="2:5" ht="15">
      <c r="B29" s="112">
        <v>18</v>
      </c>
      <c r="C29" s="112" t="s">
        <v>118</v>
      </c>
      <c r="D29" s="112">
        <v>1997</v>
      </c>
      <c r="E29" s="112" t="s">
        <v>104</v>
      </c>
    </row>
    <row r="30" spans="2:5" ht="15">
      <c r="B30" s="112">
        <v>19</v>
      </c>
      <c r="C30" s="112" t="s">
        <v>119</v>
      </c>
      <c r="D30" s="112">
        <v>1997</v>
      </c>
      <c r="E30" s="112" t="s">
        <v>104</v>
      </c>
    </row>
    <row r="31" spans="2:5" ht="15">
      <c r="B31" s="112">
        <v>20</v>
      </c>
      <c r="C31" s="112" t="s">
        <v>120</v>
      </c>
      <c r="D31" s="112">
        <v>1997</v>
      </c>
      <c r="E31" s="112" t="s">
        <v>101</v>
      </c>
    </row>
  </sheetData>
  <sheetProtection/>
  <printOptions/>
  <pageMargins left="0.75" right="0.75" top="0.49" bottom="0.7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I34"/>
  <sheetViews>
    <sheetView zoomScalePageLayoutView="0" workbookViewId="0" topLeftCell="A1">
      <selection activeCell="B29" sqref="B29"/>
    </sheetView>
  </sheetViews>
  <sheetFormatPr defaultColWidth="9.125" defaultRowHeight="12.75"/>
  <cols>
    <col min="1" max="1" width="2.125" style="15" customWidth="1"/>
    <col min="2" max="2" width="5.875" style="15" customWidth="1"/>
    <col min="3" max="3" width="26.125" style="15" bestFit="1" customWidth="1"/>
    <col min="4" max="4" width="9.50390625" style="15" customWidth="1"/>
    <col min="5" max="5" width="6.50390625" style="15" bestFit="1" customWidth="1"/>
    <col min="6" max="6" width="7.375" style="15" bestFit="1" customWidth="1"/>
    <col min="7" max="8" width="9.125" style="15" customWidth="1"/>
    <col min="9" max="16384" width="9.125" style="11" customWidth="1"/>
  </cols>
  <sheetData>
    <row r="1" spans="2:5" s="76" customFormat="1" ht="15">
      <c r="B1" s="151" t="s">
        <v>94</v>
      </c>
      <c r="D1" s="152"/>
      <c r="E1" s="153"/>
    </row>
    <row r="2" spans="2:5" s="77" customFormat="1" ht="15">
      <c r="B2" s="151" t="s">
        <v>93</v>
      </c>
      <c r="D2" s="155"/>
      <c r="E2" s="156"/>
    </row>
    <row r="3" spans="2:5" s="77" customFormat="1" ht="15">
      <c r="B3" s="151"/>
      <c r="D3" s="155"/>
      <c r="E3" s="156"/>
    </row>
    <row r="4" spans="2:5" s="77" customFormat="1" ht="15">
      <c r="B4" s="151" t="s">
        <v>136</v>
      </c>
      <c r="D4" s="155"/>
      <c r="E4" s="156" t="s">
        <v>137</v>
      </c>
    </row>
    <row r="5" spans="2:5" s="76" customFormat="1" ht="15">
      <c r="B5" s="151"/>
      <c r="D5" s="152"/>
      <c r="E5" s="157"/>
    </row>
    <row r="6" spans="2:5" s="77" customFormat="1" ht="15">
      <c r="B6" s="151" t="s">
        <v>61</v>
      </c>
      <c r="D6" s="158"/>
      <c r="E6" s="155" t="s">
        <v>151</v>
      </c>
    </row>
    <row r="7" spans="2:5" s="76" customFormat="1" ht="15">
      <c r="B7" s="151"/>
      <c r="D7" s="152"/>
      <c r="E7" s="153"/>
    </row>
    <row r="8" spans="2:5" s="76" customFormat="1" ht="15">
      <c r="B8" s="151" t="s">
        <v>99</v>
      </c>
      <c r="D8" s="159"/>
      <c r="E8" s="154"/>
    </row>
    <row r="9" spans="2:5" s="76" customFormat="1" ht="15">
      <c r="B9" s="151"/>
      <c r="D9" s="159"/>
      <c r="E9" s="154"/>
    </row>
    <row r="10" spans="2:5" s="76" customFormat="1" ht="15">
      <c r="B10" s="159" t="s">
        <v>95</v>
      </c>
      <c r="D10" s="154"/>
      <c r="E10" s="160" t="s">
        <v>96</v>
      </c>
    </row>
    <row r="11" spans="2:5" s="76" customFormat="1" ht="15">
      <c r="B11" s="159" t="s">
        <v>67</v>
      </c>
      <c r="D11" s="154"/>
      <c r="E11" s="161" t="s">
        <v>68</v>
      </c>
    </row>
    <row r="12" spans="1:9" ht="12.75">
      <c r="A12" s="61"/>
      <c r="B12" s="62"/>
      <c r="E12" s="61"/>
      <c r="G12" s="57"/>
      <c r="H12" s="30"/>
      <c r="I12" s="58"/>
    </row>
    <row r="13" spans="1:6" ht="13.5" thickBot="1">
      <c r="A13" s="42"/>
      <c r="B13" s="42" t="s">
        <v>35</v>
      </c>
      <c r="C13" s="42" t="s">
        <v>70</v>
      </c>
      <c r="D13" s="42" t="s">
        <v>58</v>
      </c>
      <c r="E13" s="42"/>
      <c r="F13" s="42" t="s">
        <v>71</v>
      </c>
    </row>
    <row r="14" spans="1:6" ht="15">
      <c r="A14" s="18"/>
      <c r="B14" s="18">
        <v>1</v>
      </c>
      <c r="C14" s="194" t="s">
        <v>104</v>
      </c>
      <c r="D14" s="112"/>
      <c r="E14" s="286"/>
      <c r="F14" s="287">
        <v>85.538</v>
      </c>
    </row>
    <row r="15" spans="1:6" ht="15">
      <c r="A15" s="18"/>
      <c r="B15" s="18"/>
      <c r="C15" s="112" t="s">
        <v>107</v>
      </c>
      <c r="D15" s="112">
        <v>1997</v>
      </c>
      <c r="E15" s="54"/>
      <c r="F15" s="288"/>
    </row>
    <row r="16" spans="1:6" ht="15">
      <c r="A16" s="18"/>
      <c r="B16" s="18"/>
      <c r="C16" s="112" t="s">
        <v>115</v>
      </c>
      <c r="D16" s="112">
        <v>1996</v>
      </c>
      <c r="E16" s="53"/>
      <c r="F16" s="288"/>
    </row>
    <row r="17" spans="1:6" ht="15">
      <c r="A17" s="18"/>
      <c r="B17" s="18"/>
      <c r="C17" s="112" t="s">
        <v>117</v>
      </c>
      <c r="D17" s="112">
        <v>1996</v>
      </c>
      <c r="E17" s="53"/>
      <c r="F17" s="288"/>
    </row>
    <row r="18" spans="1:6" ht="15">
      <c r="A18" s="18"/>
      <c r="B18" s="18"/>
      <c r="C18" s="112" t="s">
        <v>118</v>
      </c>
      <c r="D18" s="112">
        <v>1997</v>
      </c>
      <c r="E18" s="54"/>
      <c r="F18" s="288"/>
    </row>
    <row r="19" spans="1:6" ht="15">
      <c r="A19" s="18"/>
      <c r="B19" s="18"/>
      <c r="C19" s="112" t="s">
        <v>77</v>
      </c>
      <c r="D19" s="112">
        <v>1998</v>
      </c>
      <c r="E19" s="54"/>
      <c r="F19" s="288"/>
    </row>
    <row r="20" spans="1:6" ht="15">
      <c r="A20" s="18"/>
      <c r="B20" s="18"/>
      <c r="C20" s="112" t="s">
        <v>103</v>
      </c>
      <c r="D20" s="112">
        <v>1996</v>
      </c>
      <c r="E20" s="54"/>
      <c r="F20" s="288"/>
    </row>
    <row r="21" spans="1:6" ht="15">
      <c r="A21" s="18"/>
      <c r="B21" s="18"/>
      <c r="C21" s="112" t="s">
        <v>116</v>
      </c>
      <c r="D21" s="112">
        <v>1997</v>
      </c>
      <c r="E21" s="54"/>
      <c r="F21" s="288"/>
    </row>
    <row r="22" spans="1:6" ht="13.5">
      <c r="A22" s="18"/>
      <c r="B22" s="18"/>
      <c r="C22" s="19"/>
      <c r="D22" s="19"/>
      <c r="E22" s="54"/>
      <c r="F22" s="289"/>
    </row>
    <row r="23" spans="1:6" ht="15">
      <c r="A23" s="18"/>
      <c r="B23" s="18">
        <v>2</v>
      </c>
      <c r="C23" s="194" t="s">
        <v>101</v>
      </c>
      <c r="D23" s="112"/>
      <c r="E23" s="286"/>
      <c r="F23" s="287">
        <v>80.338</v>
      </c>
    </row>
    <row r="24" spans="1:6" ht="15">
      <c r="A24" s="18"/>
      <c r="B24" s="18"/>
      <c r="C24" s="112" t="s">
        <v>100</v>
      </c>
      <c r="D24" s="112">
        <v>1996</v>
      </c>
      <c r="E24" s="54"/>
      <c r="F24" s="288"/>
    </row>
    <row r="25" spans="1:6" ht="15">
      <c r="A25" s="18"/>
      <c r="B25" s="18"/>
      <c r="C25" s="112" t="s">
        <v>105</v>
      </c>
      <c r="D25" s="112">
        <v>1997</v>
      </c>
      <c r="E25" s="53"/>
      <c r="F25" s="288"/>
    </row>
    <row r="26" spans="1:6" ht="15">
      <c r="A26" s="18"/>
      <c r="B26" s="18"/>
      <c r="C26" s="112" t="s">
        <v>108</v>
      </c>
      <c r="D26" s="112">
        <v>1997</v>
      </c>
      <c r="E26" s="53"/>
      <c r="F26" s="288"/>
    </row>
    <row r="27" spans="1:6" ht="15">
      <c r="A27" s="18"/>
      <c r="B27" s="18"/>
      <c r="C27" s="112" t="s">
        <v>112</v>
      </c>
      <c r="D27" s="112">
        <v>1998</v>
      </c>
      <c r="E27" s="54"/>
      <c r="F27" s="288"/>
    </row>
    <row r="28" spans="1:6" ht="15">
      <c r="A28" s="18"/>
      <c r="B28" s="18"/>
      <c r="C28" s="112" t="s">
        <v>120</v>
      </c>
      <c r="D28" s="112">
        <v>1997</v>
      </c>
      <c r="E28" s="54"/>
      <c r="F28" s="288"/>
    </row>
    <row r="29" spans="1:6" ht="12.75">
      <c r="A29" s="18"/>
      <c r="B29" s="18"/>
      <c r="C29" s="19"/>
      <c r="D29" s="19"/>
      <c r="E29" s="54"/>
      <c r="F29" s="290"/>
    </row>
    <row r="30" spans="1:6" ht="12.75">
      <c r="A30" s="18"/>
      <c r="B30" s="18"/>
      <c r="C30" s="18"/>
      <c r="D30" s="18"/>
      <c r="E30" s="18"/>
      <c r="F30" s="18"/>
    </row>
    <row r="31" spans="1:6" ht="12.75">
      <c r="A31" s="18"/>
      <c r="B31" s="18"/>
      <c r="C31" s="18"/>
      <c r="D31" s="18"/>
      <c r="E31" s="18"/>
      <c r="F31" s="18"/>
    </row>
    <row r="32" spans="1:6" ht="12.75">
      <c r="A32" s="18"/>
      <c r="B32" s="18"/>
      <c r="C32" s="18"/>
      <c r="D32" s="18"/>
      <c r="E32" s="18"/>
      <c r="F32" s="18"/>
    </row>
    <row r="33" spans="1:6" ht="12.75">
      <c r="A33" s="18"/>
      <c r="B33" s="18"/>
      <c r="C33" s="18"/>
      <c r="D33" s="18"/>
      <c r="E33" s="18"/>
      <c r="F33" s="18"/>
    </row>
    <row r="34" spans="1:6" ht="12.75">
      <c r="A34" s="18"/>
      <c r="B34" s="18"/>
      <c r="C34" s="18"/>
      <c r="D34" s="18"/>
      <c r="E34" s="18"/>
      <c r="F34" s="18"/>
    </row>
  </sheetData>
  <sheetProtection/>
  <printOptions/>
  <pageMargins left="0.14" right="0.14" top="0.23" bottom="0.44" header="0.31" footer="0.1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K32"/>
  <sheetViews>
    <sheetView zoomScalePageLayoutView="0" workbookViewId="0" topLeftCell="A13">
      <selection activeCell="N20" sqref="N20"/>
    </sheetView>
  </sheetViews>
  <sheetFormatPr defaultColWidth="9.125" defaultRowHeight="12.75"/>
  <cols>
    <col min="1" max="1" width="6.625" style="22" customWidth="1"/>
    <col min="2" max="2" width="9.375" style="15" customWidth="1"/>
    <col min="3" max="3" width="24.875" style="15" bestFit="1" customWidth="1"/>
    <col min="4" max="4" width="6.50390625" style="15" bestFit="1" customWidth="1"/>
    <col min="5" max="5" width="19.25390625" style="15" bestFit="1" customWidth="1"/>
    <col min="6" max="6" width="6.625" style="200" customWidth="1"/>
    <col min="7" max="7" width="6.625" style="198" bestFit="1" customWidth="1"/>
    <col min="8" max="8" width="5.50390625" style="197" bestFit="1" customWidth="1"/>
    <col min="9" max="16384" width="9.125" style="11" customWidth="1"/>
  </cols>
  <sheetData>
    <row r="1" spans="2:11" s="76" customFormat="1" ht="15">
      <c r="B1" s="151" t="s">
        <v>94</v>
      </c>
      <c r="D1" s="152"/>
      <c r="E1" s="153"/>
      <c r="G1" s="163"/>
      <c r="H1" s="163"/>
      <c r="I1" s="163"/>
      <c r="J1" s="163"/>
      <c r="K1" s="163"/>
    </row>
    <row r="2" spans="2:11" s="77" customFormat="1" ht="15">
      <c r="B2" s="151" t="s">
        <v>93</v>
      </c>
      <c r="D2" s="155"/>
      <c r="E2" s="156"/>
      <c r="G2" s="164"/>
      <c r="H2" s="164"/>
      <c r="I2" s="164"/>
      <c r="J2" s="164"/>
      <c r="K2" s="164"/>
    </row>
    <row r="3" spans="2:11" s="77" customFormat="1" ht="15">
      <c r="B3" s="151"/>
      <c r="D3" s="155"/>
      <c r="E3" s="156"/>
      <c r="G3" s="164"/>
      <c r="H3" s="164"/>
      <c r="I3" s="164"/>
      <c r="J3" s="164"/>
      <c r="K3" s="164"/>
    </row>
    <row r="4" spans="2:11" s="77" customFormat="1" ht="15">
      <c r="B4" s="151" t="s">
        <v>136</v>
      </c>
      <c r="D4" s="155"/>
      <c r="E4" s="156" t="s">
        <v>137</v>
      </c>
      <c r="G4" s="164"/>
      <c r="H4" s="164"/>
      <c r="I4" s="164"/>
      <c r="J4" s="164"/>
      <c r="K4" s="164"/>
    </row>
    <row r="5" spans="2:11" s="76" customFormat="1" ht="15">
      <c r="B5" s="151"/>
      <c r="D5" s="152"/>
      <c r="E5" s="157"/>
      <c r="G5" s="163"/>
      <c r="H5" s="163"/>
      <c r="I5" s="163"/>
      <c r="J5" s="163"/>
      <c r="K5" s="163"/>
    </row>
    <row r="6" spans="2:11" s="77" customFormat="1" ht="15">
      <c r="B6" s="151" t="s">
        <v>59</v>
      </c>
      <c r="D6" s="158"/>
      <c r="E6" s="155" t="s">
        <v>151</v>
      </c>
      <c r="G6" s="164"/>
      <c r="H6" s="164"/>
      <c r="I6" s="164"/>
      <c r="J6" s="164"/>
      <c r="K6" s="164"/>
    </row>
    <row r="7" spans="2:11" s="76" customFormat="1" ht="15">
      <c r="B7" s="151"/>
      <c r="D7" s="152"/>
      <c r="E7" s="153"/>
      <c r="G7" s="163"/>
      <c r="H7" s="163"/>
      <c r="I7" s="163"/>
      <c r="J7" s="163"/>
      <c r="K7" s="163"/>
    </row>
    <row r="8" spans="2:11" s="76" customFormat="1" ht="15">
      <c r="B8" s="151" t="s">
        <v>99</v>
      </c>
      <c r="D8" s="159"/>
      <c r="E8" s="154"/>
      <c r="G8" s="163"/>
      <c r="H8" s="163"/>
      <c r="I8" s="163"/>
      <c r="J8" s="163"/>
      <c r="K8" s="163"/>
    </row>
    <row r="9" spans="2:11" s="76" customFormat="1" ht="15">
      <c r="B9" s="151"/>
      <c r="D9" s="159"/>
      <c r="E9" s="154"/>
      <c r="G9" s="163"/>
      <c r="H9" s="163"/>
      <c r="I9" s="163"/>
      <c r="J9" s="163"/>
      <c r="K9" s="163"/>
    </row>
    <row r="10" spans="2:11" s="76" customFormat="1" ht="15">
      <c r="B10" s="159" t="s">
        <v>95</v>
      </c>
      <c r="D10" s="154"/>
      <c r="E10" s="160" t="s">
        <v>96</v>
      </c>
      <c r="G10" s="163"/>
      <c r="H10" s="163"/>
      <c r="I10" s="163"/>
      <c r="J10" s="163"/>
      <c r="K10" s="163"/>
    </row>
    <row r="11" spans="2:11" s="76" customFormat="1" ht="15">
      <c r="B11" s="159" t="s">
        <v>67</v>
      </c>
      <c r="D11" s="154"/>
      <c r="E11" s="161" t="s">
        <v>68</v>
      </c>
      <c r="G11" s="163"/>
      <c r="H11" s="163"/>
      <c r="I11" s="163"/>
      <c r="J11" s="163"/>
      <c r="K11" s="163"/>
    </row>
    <row r="12" spans="1:8" ht="12.75">
      <c r="A12" s="15"/>
      <c r="B12" s="62"/>
      <c r="E12" s="62"/>
      <c r="H12" s="199"/>
    </row>
    <row r="13" spans="1:8" s="46" customFormat="1" ht="13.5" thickBot="1">
      <c r="A13" s="41" t="s">
        <v>34</v>
      </c>
      <c r="B13" s="41" t="s">
        <v>35</v>
      </c>
      <c r="C13" s="41" t="s">
        <v>50</v>
      </c>
      <c r="D13" s="41" t="s">
        <v>16</v>
      </c>
      <c r="E13" s="41" t="s">
        <v>36</v>
      </c>
      <c r="F13" s="201" t="s">
        <v>72</v>
      </c>
      <c r="G13" s="201" t="s">
        <v>138</v>
      </c>
      <c r="H13" s="201" t="s">
        <v>22</v>
      </c>
    </row>
    <row r="14" spans="1:8" ht="16.5">
      <c r="A14" s="22">
        <v>1</v>
      </c>
      <c r="B14" s="202">
        <v>4</v>
      </c>
      <c r="C14" s="100" t="s">
        <v>106</v>
      </c>
      <c r="D14" s="102">
        <v>1997</v>
      </c>
      <c r="E14" s="102" t="s">
        <v>104</v>
      </c>
      <c r="F14" s="283">
        <v>67.557</v>
      </c>
      <c r="G14" s="284">
        <v>85.0625</v>
      </c>
      <c r="H14" s="284">
        <v>76.31</v>
      </c>
    </row>
    <row r="15" spans="2:8" ht="16.5" customHeight="1">
      <c r="B15" s="202"/>
      <c r="C15" s="100" t="s">
        <v>110</v>
      </c>
      <c r="D15" s="102">
        <v>1997</v>
      </c>
      <c r="E15" s="102" t="s">
        <v>104</v>
      </c>
      <c r="F15" s="284"/>
      <c r="G15" s="284">
        <v>85.0625</v>
      </c>
      <c r="H15" s="284">
        <v>76.31</v>
      </c>
    </row>
    <row r="16" spans="1:8" ht="16.5">
      <c r="A16" s="22">
        <v>2</v>
      </c>
      <c r="B16" s="202">
        <v>3</v>
      </c>
      <c r="C16" s="100" t="s">
        <v>114</v>
      </c>
      <c r="D16" s="102">
        <v>1997</v>
      </c>
      <c r="E16" s="102" t="s">
        <v>104</v>
      </c>
      <c r="F16" s="284">
        <v>68.882</v>
      </c>
      <c r="G16" s="285">
        <v>82.9</v>
      </c>
      <c r="H16" s="285">
        <v>75.891</v>
      </c>
    </row>
    <row r="17" spans="2:8" ht="16.5">
      <c r="B17" s="202"/>
      <c r="C17" s="100" t="s">
        <v>119</v>
      </c>
      <c r="D17" s="102">
        <v>1997</v>
      </c>
      <c r="E17" s="102" t="s">
        <v>104</v>
      </c>
      <c r="F17" s="284"/>
      <c r="G17" s="285"/>
      <c r="H17" s="285">
        <v>75.891</v>
      </c>
    </row>
    <row r="18" spans="2:8" ht="16.5">
      <c r="B18" s="18" t="s">
        <v>135</v>
      </c>
      <c r="C18" s="100" t="s">
        <v>109</v>
      </c>
      <c r="D18" s="102">
        <v>1997</v>
      </c>
      <c r="E18" s="102" t="s">
        <v>104</v>
      </c>
      <c r="F18" s="284"/>
      <c r="G18" s="285"/>
      <c r="H18" s="285">
        <v>75.891</v>
      </c>
    </row>
    <row r="19" spans="1:9" ht="16.5">
      <c r="A19" s="32">
        <v>3</v>
      </c>
      <c r="B19" s="202">
        <v>1</v>
      </c>
      <c r="C19" s="100" t="s">
        <v>102</v>
      </c>
      <c r="D19" s="102">
        <v>1997</v>
      </c>
      <c r="E19" s="102" t="s">
        <v>76</v>
      </c>
      <c r="F19" s="284">
        <v>63.887</v>
      </c>
      <c r="G19" s="284">
        <v>80.8625</v>
      </c>
      <c r="H19" s="284">
        <v>72.375</v>
      </c>
      <c r="I19" s="83"/>
    </row>
    <row r="20" spans="1:9" ht="16.5">
      <c r="A20" s="32"/>
      <c r="B20" s="202"/>
      <c r="C20" s="100" t="s">
        <v>113</v>
      </c>
      <c r="D20" s="101">
        <v>1997</v>
      </c>
      <c r="E20" s="102" t="s">
        <v>76</v>
      </c>
      <c r="F20" s="284"/>
      <c r="G20" s="284">
        <v>80.8625</v>
      </c>
      <c r="H20" s="284">
        <v>72.375</v>
      </c>
      <c r="I20" s="83"/>
    </row>
    <row r="21" spans="1:8" s="83" customFormat="1" ht="16.5">
      <c r="A21" s="32">
        <v>4</v>
      </c>
      <c r="B21" s="202">
        <v>2</v>
      </c>
      <c r="C21" s="100" t="s">
        <v>100</v>
      </c>
      <c r="D21" s="208">
        <v>1996</v>
      </c>
      <c r="E21" s="209" t="s">
        <v>101</v>
      </c>
      <c r="F21" s="284">
        <v>60.229</v>
      </c>
      <c r="G21" s="284">
        <v>78.2875</v>
      </c>
      <c r="H21" s="284">
        <v>69.258</v>
      </c>
    </row>
    <row r="22" spans="1:8" s="83" customFormat="1" ht="16.5">
      <c r="A22" s="32"/>
      <c r="B22" s="202"/>
      <c r="C22" s="100" t="s">
        <v>105</v>
      </c>
      <c r="D22" s="208">
        <v>1997</v>
      </c>
      <c r="E22" s="209" t="s">
        <v>101</v>
      </c>
      <c r="F22" s="284">
        <v>60.229</v>
      </c>
      <c r="G22" s="284">
        <v>78.2875</v>
      </c>
      <c r="H22" s="284">
        <v>69.258</v>
      </c>
    </row>
    <row r="23" ht="12.75">
      <c r="H23" s="205"/>
    </row>
    <row r="24" spans="1:8" s="83" customFormat="1" ht="15">
      <c r="A24" s="32"/>
      <c r="B24" s="202"/>
      <c r="C24" s="210"/>
      <c r="D24" s="202"/>
      <c r="E24" s="209"/>
      <c r="F24" s="203"/>
      <c r="G24" s="204"/>
      <c r="H24" s="205"/>
    </row>
    <row r="25" spans="1:8" s="83" customFormat="1" ht="15">
      <c r="A25" s="32"/>
      <c r="B25" s="202"/>
      <c r="C25" s="207"/>
      <c r="D25" s="208"/>
      <c r="E25" s="209"/>
      <c r="F25" s="206"/>
      <c r="G25" s="211"/>
      <c r="H25" s="212"/>
    </row>
    <row r="26" spans="3:8" ht="12.75">
      <c r="C26" s="172"/>
      <c r="D26" s="18"/>
      <c r="E26" s="18"/>
      <c r="F26" s="213"/>
      <c r="G26" s="204"/>
      <c r="H26" s="214"/>
    </row>
    <row r="27" spans="3:8" ht="12.75">
      <c r="C27" s="18"/>
      <c r="D27" s="18"/>
      <c r="E27" s="18"/>
      <c r="F27" s="213"/>
      <c r="G27" s="204"/>
      <c r="H27" s="214"/>
    </row>
    <row r="28" spans="3:8" ht="12.75">
      <c r="C28" s="18"/>
      <c r="D28" s="18"/>
      <c r="E28" s="18"/>
      <c r="F28" s="213"/>
      <c r="G28" s="204"/>
      <c r="H28" s="214"/>
    </row>
    <row r="29" spans="3:8" ht="12.75">
      <c r="C29" s="172"/>
      <c r="D29" s="18"/>
      <c r="E29" s="18"/>
      <c r="F29" s="213"/>
      <c r="G29" s="204"/>
      <c r="H29" s="214"/>
    </row>
    <row r="30" spans="3:8" ht="12.75">
      <c r="C30" s="18"/>
      <c r="D30" s="18"/>
      <c r="E30" s="18"/>
      <c r="F30" s="213"/>
      <c r="G30" s="204"/>
      <c r="H30" s="214"/>
    </row>
    <row r="31" spans="3:8" ht="12.75">
      <c r="C31" s="18"/>
      <c r="D31" s="18"/>
      <c r="E31" s="18"/>
      <c r="F31" s="213"/>
      <c r="G31" s="204"/>
      <c r="H31" s="214"/>
    </row>
    <row r="32" spans="1:8" ht="13.5" thickBot="1">
      <c r="A32" s="41"/>
      <c r="B32" s="42"/>
      <c r="C32" s="42"/>
      <c r="D32" s="42"/>
      <c r="E32" s="42"/>
      <c r="F32" s="215"/>
      <c r="G32" s="216"/>
      <c r="H32" s="201"/>
    </row>
  </sheetData>
  <sheetProtection/>
  <mergeCells count="12">
    <mergeCell ref="G21:G22"/>
    <mergeCell ref="G16:G18"/>
    <mergeCell ref="F14:F15"/>
    <mergeCell ref="G14:G15"/>
    <mergeCell ref="H16:H18"/>
    <mergeCell ref="H19:H20"/>
    <mergeCell ref="H21:H22"/>
    <mergeCell ref="H14:H15"/>
    <mergeCell ref="F16:F18"/>
    <mergeCell ref="F19:F20"/>
    <mergeCell ref="F21:F22"/>
    <mergeCell ref="G19:G20"/>
  </mergeCells>
  <printOptions/>
  <pageMargins left="0.17" right="0.16" top="0.17" bottom="0.17" header="0.18" footer="0.1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J25"/>
  <sheetViews>
    <sheetView tabSelected="1" zoomScalePageLayoutView="0" workbookViewId="0" topLeftCell="A13">
      <selection activeCell="A26" sqref="A26:IV33"/>
    </sheetView>
  </sheetViews>
  <sheetFormatPr defaultColWidth="9.125" defaultRowHeight="12.75"/>
  <cols>
    <col min="1" max="1" width="6.625" style="13" customWidth="1"/>
    <col min="2" max="2" width="4.875" style="11" customWidth="1"/>
    <col min="3" max="3" width="26.50390625" style="11" bestFit="1" customWidth="1"/>
    <col min="4" max="4" width="6.125" style="11" customWidth="1"/>
    <col min="5" max="5" width="5.625" style="12" bestFit="1" customWidth="1"/>
    <col min="6" max="6" width="5.625" style="274" customWidth="1"/>
    <col min="7" max="7" width="7.50390625" style="12" bestFit="1" customWidth="1"/>
    <col min="8" max="8" width="9.125" style="46" customWidth="1"/>
    <col min="9" max="16384" width="9.125" style="11" customWidth="1"/>
  </cols>
  <sheetData>
    <row r="1" spans="2:6" s="76" customFormat="1" ht="15">
      <c r="B1" s="151" t="s">
        <v>94</v>
      </c>
      <c r="D1" s="152"/>
      <c r="F1" s="195"/>
    </row>
    <row r="2" spans="2:6" s="77" customFormat="1" ht="15">
      <c r="B2" s="151" t="s">
        <v>93</v>
      </c>
      <c r="D2" s="155"/>
      <c r="F2" s="196"/>
    </row>
    <row r="3" spans="2:6" s="77" customFormat="1" ht="15">
      <c r="B3" s="151"/>
      <c r="D3" s="155"/>
      <c r="F3" s="196"/>
    </row>
    <row r="4" spans="2:6" s="77" customFormat="1" ht="15">
      <c r="B4" s="151" t="s">
        <v>136</v>
      </c>
      <c r="D4" s="155"/>
      <c r="F4" s="196"/>
    </row>
    <row r="5" spans="2:6" s="76" customFormat="1" ht="15">
      <c r="B5" s="151"/>
      <c r="D5" s="152"/>
      <c r="F5" s="195"/>
    </row>
    <row r="6" spans="2:6" s="77" customFormat="1" ht="15">
      <c r="B6" s="151" t="s">
        <v>60</v>
      </c>
      <c r="D6" s="158"/>
      <c r="F6" s="196"/>
    </row>
    <row r="7" spans="2:6" s="76" customFormat="1" ht="15">
      <c r="B7" s="151" t="s">
        <v>5</v>
      </c>
      <c r="D7" s="152"/>
      <c r="F7" s="195"/>
    </row>
    <row r="8" spans="2:6" s="76" customFormat="1" ht="15">
      <c r="B8" s="151" t="s">
        <v>99</v>
      </c>
      <c r="D8" s="159"/>
      <c r="F8" s="195"/>
    </row>
    <row r="9" spans="2:6" s="76" customFormat="1" ht="15">
      <c r="B9" s="151"/>
      <c r="D9" s="159"/>
      <c r="F9" s="195"/>
    </row>
    <row r="10" spans="2:6" s="76" customFormat="1" ht="15">
      <c r="B10" s="159" t="s">
        <v>95</v>
      </c>
      <c r="D10" s="154"/>
      <c r="F10" s="195"/>
    </row>
    <row r="11" spans="2:6" s="76" customFormat="1" ht="15">
      <c r="B11" s="159" t="s">
        <v>67</v>
      </c>
      <c r="D11" s="154"/>
      <c r="F11" s="195"/>
    </row>
    <row r="12" spans="1:10" ht="12.75">
      <c r="A12" s="61"/>
      <c r="B12" s="62"/>
      <c r="C12" s="15"/>
      <c r="D12" s="61"/>
      <c r="E12" s="15"/>
      <c r="F12" s="200"/>
      <c r="G12" s="30"/>
      <c r="H12" s="21"/>
      <c r="I12" s="59"/>
      <c r="J12" s="58"/>
    </row>
    <row r="13" spans="1:10" ht="12.75">
      <c r="A13" s="61"/>
      <c r="B13" s="62"/>
      <c r="C13" s="15"/>
      <c r="D13" s="61"/>
      <c r="E13" s="15"/>
      <c r="F13" s="200"/>
      <c r="G13" s="30"/>
      <c r="H13" s="21"/>
      <c r="I13" s="59"/>
      <c r="J13" s="58"/>
    </row>
    <row r="14" spans="1:8" ht="13.5" thickBot="1">
      <c r="A14" s="41" t="s">
        <v>34</v>
      </c>
      <c r="B14" s="42" t="s">
        <v>35</v>
      </c>
      <c r="C14" s="42" t="s">
        <v>54</v>
      </c>
      <c r="D14" s="42" t="s">
        <v>16</v>
      </c>
      <c r="E14" s="129" t="s">
        <v>41</v>
      </c>
      <c r="F14" s="291" t="s">
        <v>49</v>
      </c>
      <c r="G14" s="129" t="s">
        <v>38</v>
      </c>
      <c r="H14" s="51" t="s">
        <v>55</v>
      </c>
    </row>
    <row r="15" spans="1:8" s="83" customFormat="1" ht="15">
      <c r="A15" s="107">
        <v>1</v>
      </c>
      <c r="B15" s="107">
        <v>2</v>
      </c>
      <c r="C15" s="132" t="s">
        <v>134</v>
      </c>
      <c r="D15" s="107"/>
      <c r="E15" s="125">
        <v>85.3</v>
      </c>
      <c r="F15" s="273">
        <v>-2</v>
      </c>
      <c r="G15" s="125">
        <v>67.8828</v>
      </c>
      <c r="H15" s="107">
        <f>(E15+G15)/2</f>
        <v>76.5914</v>
      </c>
    </row>
    <row r="16" spans="1:8" s="83" customFormat="1" ht="15">
      <c r="A16" s="32"/>
      <c r="B16" s="18"/>
      <c r="C16" s="267" t="s">
        <v>75</v>
      </c>
      <c r="D16" s="113">
        <v>1998</v>
      </c>
      <c r="E16" s="66"/>
      <c r="F16" s="206"/>
      <c r="G16" s="253"/>
      <c r="H16" s="107"/>
    </row>
    <row r="17" spans="1:8" s="83" customFormat="1" ht="15">
      <c r="A17" s="32"/>
      <c r="B17" s="18"/>
      <c r="C17" s="267" t="s">
        <v>109</v>
      </c>
      <c r="D17" s="113">
        <v>1997</v>
      </c>
      <c r="E17" s="66"/>
      <c r="F17" s="206"/>
      <c r="G17" s="253"/>
      <c r="H17" s="107"/>
    </row>
    <row r="18" spans="1:8" s="83" customFormat="1" ht="15">
      <c r="A18" s="32"/>
      <c r="B18" s="18"/>
      <c r="C18" s="267" t="s">
        <v>114</v>
      </c>
      <c r="D18" s="113">
        <v>1997</v>
      </c>
      <c r="E18" s="66"/>
      <c r="F18" s="206"/>
      <c r="G18" s="253"/>
      <c r="H18" s="107"/>
    </row>
    <row r="19" spans="1:8" s="83" customFormat="1" ht="15" thickBot="1">
      <c r="A19" s="41"/>
      <c r="B19" s="42"/>
      <c r="C19" s="292" t="s">
        <v>119</v>
      </c>
      <c r="D19" s="293">
        <v>1997</v>
      </c>
      <c r="E19" s="129"/>
      <c r="F19" s="291"/>
      <c r="G19" s="294"/>
      <c r="H19" s="51"/>
    </row>
    <row r="20" spans="1:10" s="50" customFormat="1" ht="15">
      <c r="A20" s="50">
        <v>1</v>
      </c>
      <c r="B20" s="50">
        <v>1</v>
      </c>
      <c r="C20" s="132" t="s">
        <v>101</v>
      </c>
      <c r="D20" s="107"/>
      <c r="E20" s="37">
        <v>83.3</v>
      </c>
      <c r="F20" s="199">
        <v>-1.5</v>
      </c>
      <c r="G20" s="37">
        <v>59.743</v>
      </c>
      <c r="H20" s="50">
        <f>(E20+G20)/2</f>
        <v>71.5215</v>
      </c>
      <c r="J20" s="15"/>
    </row>
    <row r="21" spans="1:10" s="15" customFormat="1" ht="15">
      <c r="A21" s="22"/>
      <c r="C21" s="112" t="s">
        <v>100</v>
      </c>
      <c r="D21" s="112">
        <v>1996</v>
      </c>
      <c r="E21" s="49"/>
      <c r="F21" s="272"/>
      <c r="G21" s="12"/>
      <c r="H21" s="50"/>
      <c r="J21" s="50"/>
    </row>
    <row r="22" spans="1:8" s="15" customFormat="1" ht="15">
      <c r="A22" s="22"/>
      <c r="C22" s="112" t="s">
        <v>105</v>
      </c>
      <c r="D22" s="112">
        <v>1997</v>
      </c>
      <c r="E22" s="49"/>
      <c r="F22" s="272"/>
      <c r="G22" s="12"/>
      <c r="H22" s="50"/>
    </row>
    <row r="23" spans="1:8" s="15" customFormat="1" ht="15">
      <c r="A23" s="22"/>
      <c r="C23" s="112" t="s">
        <v>108</v>
      </c>
      <c r="D23" s="112">
        <v>1997</v>
      </c>
      <c r="E23" s="49"/>
      <c r="F23" s="272"/>
      <c r="G23" s="12"/>
      <c r="H23" s="50"/>
    </row>
    <row r="24" spans="1:8" s="15" customFormat="1" ht="15">
      <c r="A24" s="22"/>
      <c r="C24" s="112" t="s">
        <v>112</v>
      </c>
      <c r="D24" s="112">
        <v>1998</v>
      </c>
      <c r="E24" s="49"/>
      <c r="F24" s="272"/>
      <c r="G24" s="12"/>
      <c r="H24" s="50"/>
    </row>
    <row r="25" spans="1:8" s="15" customFormat="1" ht="15">
      <c r="A25" s="22"/>
      <c r="C25" s="112" t="s">
        <v>120</v>
      </c>
      <c r="D25" s="112">
        <v>1997</v>
      </c>
      <c r="E25" s="49"/>
      <c r="F25" s="272"/>
      <c r="G25" s="12"/>
      <c r="H25" s="50"/>
    </row>
  </sheetData>
  <sheetProtection/>
  <printOptions/>
  <pageMargins left="0.17" right="0.16" top="0.23" bottom="0.39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15"/>
  <sheetViews>
    <sheetView zoomScalePageLayoutView="0" workbookViewId="0" topLeftCell="A10">
      <selection activeCell="N20" sqref="N20"/>
    </sheetView>
  </sheetViews>
  <sheetFormatPr defaultColWidth="9.00390625" defaultRowHeight="12.75"/>
  <cols>
    <col min="1" max="1" width="9.125" style="10" customWidth="1"/>
    <col min="2" max="2" width="41.00390625" style="10" customWidth="1"/>
    <col min="3" max="3" width="8.00390625" style="10" bestFit="1" customWidth="1"/>
    <col min="4" max="4" width="9.00390625" style="10" bestFit="1" customWidth="1"/>
    <col min="5" max="5" width="10.375" style="10" bestFit="1" customWidth="1"/>
    <col min="6" max="6" width="9.50390625" style="71" bestFit="1" customWidth="1"/>
    <col min="7" max="7" width="16.00390625" style="70" bestFit="1" customWidth="1"/>
    <col min="8" max="8" width="9.125" style="10" customWidth="1"/>
  </cols>
  <sheetData>
    <row r="1" spans="2:11" s="76" customFormat="1" ht="15">
      <c r="B1" s="151" t="s">
        <v>94</v>
      </c>
      <c r="D1" s="152"/>
      <c r="E1" s="153"/>
      <c r="G1" s="163"/>
      <c r="H1" s="163"/>
      <c r="I1" s="163"/>
      <c r="J1" s="163"/>
      <c r="K1" s="163"/>
    </row>
    <row r="2" spans="2:11" s="77" customFormat="1" ht="15">
      <c r="B2" s="151" t="s">
        <v>93</v>
      </c>
      <c r="D2" s="155"/>
      <c r="E2" s="156"/>
      <c r="G2" s="164"/>
      <c r="H2" s="164"/>
      <c r="I2" s="164"/>
      <c r="J2" s="164"/>
      <c r="K2" s="164"/>
    </row>
    <row r="3" spans="2:11" s="77" customFormat="1" ht="15">
      <c r="B3" s="151"/>
      <c r="D3" s="155"/>
      <c r="E3" s="156"/>
      <c r="G3" s="164"/>
      <c r="H3" s="164"/>
      <c r="I3" s="164"/>
      <c r="J3" s="164"/>
      <c r="K3" s="164"/>
    </row>
    <row r="4" spans="2:11" s="77" customFormat="1" ht="15">
      <c r="B4" s="151" t="s">
        <v>136</v>
      </c>
      <c r="D4" s="155"/>
      <c r="E4" s="156" t="s">
        <v>137</v>
      </c>
      <c r="G4" s="164"/>
      <c r="H4" s="164"/>
      <c r="I4" s="164"/>
      <c r="J4" s="164"/>
      <c r="K4" s="164"/>
    </row>
    <row r="5" spans="2:11" s="76" customFormat="1" ht="15">
      <c r="B5" s="151"/>
      <c r="D5" s="152"/>
      <c r="E5" s="157"/>
      <c r="G5" s="163"/>
      <c r="H5" s="163"/>
      <c r="I5" s="163"/>
      <c r="J5" s="163"/>
      <c r="K5" s="163"/>
    </row>
    <row r="6" spans="2:11" s="77" customFormat="1" ht="15">
      <c r="B6" s="73" t="s">
        <v>62</v>
      </c>
      <c r="D6" s="158"/>
      <c r="E6" s="155" t="s">
        <v>151</v>
      </c>
      <c r="G6" s="164"/>
      <c r="H6" s="164"/>
      <c r="I6" s="164"/>
      <c r="J6" s="164"/>
      <c r="K6" s="164"/>
    </row>
    <row r="7" spans="2:11" s="76" customFormat="1" ht="15">
      <c r="B7" s="151"/>
      <c r="D7" s="152"/>
      <c r="E7" s="153"/>
      <c r="G7" s="163"/>
      <c r="H7" s="163"/>
      <c r="I7" s="163"/>
      <c r="J7" s="163"/>
      <c r="K7" s="163"/>
    </row>
    <row r="8" spans="2:11" s="76" customFormat="1" ht="15">
      <c r="B8" s="159" t="s">
        <v>95</v>
      </c>
      <c r="D8" s="154"/>
      <c r="E8" s="219" t="s">
        <v>96</v>
      </c>
      <c r="G8" s="163"/>
      <c r="H8" s="163"/>
      <c r="I8" s="163"/>
      <c r="J8" s="163"/>
      <c r="K8" s="163"/>
    </row>
    <row r="9" spans="2:11" s="76" customFormat="1" ht="15">
      <c r="B9" s="159" t="s">
        <v>67</v>
      </c>
      <c r="D9" s="154"/>
      <c r="E9" s="219" t="s">
        <v>68</v>
      </c>
      <c r="G9" s="163"/>
      <c r="H9" s="163"/>
      <c r="I9" s="163"/>
      <c r="J9" s="163"/>
      <c r="K9" s="163"/>
    </row>
    <row r="10" spans="2:5" s="76" customFormat="1" ht="15">
      <c r="B10" s="75"/>
      <c r="C10" s="10"/>
      <c r="D10" s="78"/>
      <c r="E10" s="75"/>
    </row>
    <row r="11" spans="1:7" ht="15">
      <c r="A11" s="10" t="s">
        <v>14</v>
      </c>
      <c r="B11" s="10" t="s">
        <v>2</v>
      </c>
      <c r="C11" s="10" t="s">
        <v>25</v>
      </c>
      <c r="D11" s="10" t="s">
        <v>59</v>
      </c>
      <c r="E11" s="10" t="s">
        <v>60</v>
      </c>
      <c r="F11" s="10" t="s">
        <v>61</v>
      </c>
      <c r="G11" s="70" t="s">
        <v>63</v>
      </c>
    </row>
    <row r="12" spans="1:7" ht="15">
      <c r="A12" s="10">
        <v>1</v>
      </c>
      <c r="B12" s="86" t="s">
        <v>104</v>
      </c>
      <c r="C12" s="131">
        <v>79.5165</v>
      </c>
      <c r="D12" s="87">
        <v>76.31</v>
      </c>
      <c r="E12" s="84">
        <v>76.5914</v>
      </c>
      <c r="F12" s="130">
        <v>85.538</v>
      </c>
      <c r="G12" s="72">
        <f>SUM(C12:F12)</f>
        <v>317.9559</v>
      </c>
    </row>
    <row r="13" spans="1:7" ht="15">
      <c r="A13" s="10">
        <v>2</v>
      </c>
      <c r="B13" s="134" t="s">
        <v>101</v>
      </c>
      <c r="C13" s="131">
        <v>69.466</v>
      </c>
      <c r="D13" s="87">
        <v>69.258</v>
      </c>
      <c r="E13" s="130">
        <v>67.4915</v>
      </c>
      <c r="F13" s="130">
        <v>80.338</v>
      </c>
      <c r="G13" s="72">
        <f>SUM(C13:F13)</f>
        <v>286.5535</v>
      </c>
    </row>
    <row r="14" spans="1:7" ht="15">
      <c r="A14" s="10">
        <v>3</v>
      </c>
      <c r="B14" s="262" t="s">
        <v>76</v>
      </c>
      <c r="C14" s="131">
        <v>74.2088</v>
      </c>
      <c r="D14" s="87">
        <v>72.375</v>
      </c>
      <c r="E14" s="130"/>
      <c r="F14" s="130"/>
      <c r="G14" s="72">
        <f>SUM(C14:F14)</f>
        <v>146.5838</v>
      </c>
    </row>
    <row r="15" spans="2:6" ht="15">
      <c r="B15" s="87"/>
      <c r="F15" s="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50" zoomScaleNormal="50" zoomScalePageLayoutView="0" workbookViewId="0" topLeftCell="A10">
      <selection activeCell="E18" sqref="E18"/>
    </sheetView>
  </sheetViews>
  <sheetFormatPr defaultColWidth="9.125" defaultRowHeight="12.75"/>
  <cols>
    <col min="1" max="1" width="11.625" style="85" customWidth="1"/>
    <col min="2" max="2" width="26.375" style="85" customWidth="1"/>
    <col min="3" max="3" width="7.00390625" style="85" customWidth="1"/>
    <col min="4" max="4" width="108.00390625" style="85" customWidth="1"/>
    <col min="5" max="5" width="5.375" style="85" bestFit="1" customWidth="1"/>
    <col min="6" max="6" width="5.375" style="85" customWidth="1"/>
    <col min="7" max="7" width="5.375" style="85" bestFit="1" customWidth="1"/>
    <col min="8" max="8" width="5.625" style="85" bestFit="1" customWidth="1"/>
    <col min="9" max="9" width="5.375" style="85" bestFit="1" customWidth="1"/>
    <col min="10" max="10" width="9.50390625" style="85" bestFit="1" customWidth="1"/>
    <col min="11" max="11" width="9.125" style="90" bestFit="1" customWidth="1"/>
    <col min="12" max="12" width="8.375" style="91" bestFit="1" customWidth="1"/>
    <col min="13" max="13" width="8.625" style="92" bestFit="1" customWidth="1"/>
    <col min="14" max="14" width="8.625" style="85" bestFit="1" customWidth="1"/>
    <col min="15" max="15" width="3.875" style="85" bestFit="1" customWidth="1"/>
    <col min="16" max="16" width="4.125" style="11" bestFit="1" customWidth="1"/>
    <col min="17" max="17" width="26.625" style="11" bestFit="1" customWidth="1"/>
    <col min="18" max="18" width="6.625" style="11" bestFit="1" customWidth="1"/>
    <col min="19" max="19" width="25.50390625" style="11" bestFit="1" customWidth="1"/>
    <col min="20" max="16384" width="9.125" style="11" customWidth="1"/>
  </cols>
  <sheetData>
    <row r="1" spans="1:4" s="140" customFormat="1" ht="24">
      <c r="A1" s="141" t="s">
        <v>94</v>
      </c>
      <c r="B1" s="142"/>
      <c r="C1" s="143"/>
      <c r="D1" s="144"/>
    </row>
    <row r="2" spans="1:4" s="145" customFormat="1" ht="24">
      <c r="A2" s="141" t="s">
        <v>93</v>
      </c>
      <c r="C2" s="146"/>
      <c r="D2" s="146"/>
    </row>
    <row r="3" spans="1:4" s="140" customFormat="1" ht="24">
      <c r="A3" s="141"/>
      <c r="B3" s="142"/>
      <c r="C3" s="147"/>
      <c r="D3" s="144"/>
    </row>
    <row r="4" spans="1:4" s="145" customFormat="1" ht="24">
      <c r="A4" s="141" t="s">
        <v>66</v>
      </c>
      <c r="B4" s="148"/>
      <c r="D4" s="150" t="s">
        <v>126</v>
      </c>
    </row>
    <row r="5" spans="1:4" s="145" customFormat="1" ht="24">
      <c r="A5" s="141"/>
      <c r="B5" s="148"/>
      <c r="D5" s="149"/>
    </row>
    <row r="6" spans="1:4" s="145" customFormat="1" ht="24">
      <c r="A6" s="141" t="s">
        <v>97</v>
      </c>
      <c r="B6" s="148"/>
      <c r="D6" s="149"/>
    </row>
    <row r="7" spans="2:4" s="76" customFormat="1" ht="15">
      <c r="B7" s="89"/>
      <c r="C7" s="10"/>
      <c r="D7" s="74"/>
    </row>
    <row r="8" spans="1:13" s="85" customFormat="1" ht="90">
      <c r="A8" s="139"/>
      <c r="B8" s="278" t="s">
        <v>12</v>
      </c>
      <c r="C8" s="278"/>
      <c r="D8" s="278"/>
      <c r="K8" s="90"/>
      <c r="L8" s="91"/>
      <c r="M8" s="92"/>
    </row>
    <row r="9" spans="1:13" s="85" customFormat="1" ht="180" customHeight="1">
      <c r="A9" s="139">
        <v>1</v>
      </c>
      <c r="B9" s="280" t="s">
        <v>127</v>
      </c>
      <c r="C9" s="280"/>
      <c r="D9" s="280"/>
      <c r="K9" s="90"/>
      <c r="L9" s="91"/>
      <c r="M9" s="92"/>
    </row>
    <row r="10" spans="1:13" s="85" customFormat="1" ht="90">
      <c r="A10" s="139">
        <v>3</v>
      </c>
      <c r="B10" s="279" t="s">
        <v>124</v>
      </c>
      <c r="C10" s="279"/>
      <c r="D10" s="279"/>
      <c r="K10" s="90"/>
      <c r="L10" s="91"/>
      <c r="M10" s="92"/>
    </row>
    <row r="11" spans="11:13" s="85" customFormat="1" ht="15">
      <c r="K11" s="90"/>
      <c r="L11" s="91"/>
      <c r="M11" s="92"/>
    </row>
    <row r="12" spans="11:13" s="85" customFormat="1" ht="15">
      <c r="K12" s="90"/>
      <c r="L12" s="91"/>
      <c r="M12" s="92"/>
    </row>
    <row r="13" spans="1:4" s="140" customFormat="1" ht="24">
      <c r="A13" s="141" t="s">
        <v>94</v>
      </c>
      <c r="B13" s="142"/>
      <c r="C13" s="143"/>
      <c r="D13" s="144"/>
    </row>
    <row r="14" spans="1:4" s="145" customFormat="1" ht="24">
      <c r="A14" s="141" t="s">
        <v>93</v>
      </c>
      <c r="C14" s="146"/>
      <c r="D14" s="146"/>
    </row>
    <row r="15" spans="1:4" s="140" customFormat="1" ht="24">
      <c r="A15" s="141"/>
      <c r="B15" s="142"/>
      <c r="C15" s="147"/>
      <c r="D15" s="144"/>
    </row>
    <row r="16" spans="1:4" s="145" customFormat="1" ht="24">
      <c r="A16" s="141" t="s">
        <v>66</v>
      </c>
      <c r="B16" s="148"/>
      <c r="D16" s="150" t="s">
        <v>126</v>
      </c>
    </row>
    <row r="17" spans="1:4" s="145" customFormat="1" ht="24">
      <c r="A17" s="141"/>
      <c r="B17" s="148"/>
      <c r="D17" s="149"/>
    </row>
    <row r="18" spans="1:4" s="145" customFormat="1" ht="24">
      <c r="A18" s="141" t="s">
        <v>98</v>
      </c>
      <c r="B18" s="148"/>
      <c r="D18" s="149"/>
    </row>
    <row r="19" spans="11:13" s="85" customFormat="1" ht="15">
      <c r="K19" s="90"/>
      <c r="L19" s="91"/>
      <c r="M19" s="92"/>
    </row>
    <row r="22" spans="1:13" s="85" customFormat="1" ht="90">
      <c r="A22" s="139"/>
      <c r="B22" s="278" t="s">
        <v>12</v>
      </c>
      <c r="C22" s="278"/>
      <c r="D22" s="278"/>
      <c r="K22" s="90"/>
      <c r="L22" s="91"/>
      <c r="M22" s="92"/>
    </row>
    <row r="23" spans="1:13" s="85" customFormat="1" ht="90">
      <c r="A23" s="139">
        <v>2</v>
      </c>
      <c r="B23" s="279" t="s">
        <v>123</v>
      </c>
      <c r="C23" s="279"/>
      <c r="D23" s="279"/>
      <c r="K23" s="90"/>
      <c r="L23" s="91"/>
      <c r="M23" s="92"/>
    </row>
    <row r="24" spans="1:13" s="85" customFormat="1" ht="90" customHeight="1">
      <c r="A24" s="139">
        <v>4</v>
      </c>
      <c r="B24" s="275" t="s">
        <v>125</v>
      </c>
      <c r="C24" s="276"/>
      <c r="D24" s="277"/>
      <c r="K24" s="90"/>
      <c r="L24" s="91"/>
      <c r="M24" s="92"/>
    </row>
    <row r="45" spans="2:6" ht="90">
      <c r="B45" s="93">
        <v>313</v>
      </c>
      <c r="C45" s="162" t="s">
        <v>121</v>
      </c>
      <c r="D45" s="162"/>
      <c r="E45" s="162"/>
      <c r="F45" s="94">
        <v>2.5</v>
      </c>
    </row>
    <row r="46" spans="2:6" ht="15">
      <c r="B46" s="93" t="s">
        <v>122</v>
      </c>
      <c r="C46" s="93" t="s">
        <v>123</v>
      </c>
      <c r="D46" s="93"/>
      <c r="E46" s="93"/>
      <c r="F46" s="95">
        <v>2.8</v>
      </c>
    </row>
    <row r="47" spans="2:6" ht="15">
      <c r="B47" s="93">
        <v>336</v>
      </c>
      <c r="C47" s="93" t="s">
        <v>124</v>
      </c>
      <c r="D47" s="93"/>
      <c r="E47" s="93"/>
      <c r="F47" s="94">
        <v>2.8</v>
      </c>
    </row>
    <row r="48" spans="2:6" ht="30">
      <c r="B48" s="93">
        <v>436</v>
      </c>
      <c r="C48" s="162" t="s">
        <v>125</v>
      </c>
      <c r="D48" s="162"/>
      <c r="E48" s="162"/>
      <c r="F48" s="94">
        <v>2.7</v>
      </c>
    </row>
  </sheetData>
  <sheetProtection/>
  <mergeCells count="6">
    <mergeCell ref="B24:D24"/>
    <mergeCell ref="B22:D22"/>
    <mergeCell ref="B23:D23"/>
    <mergeCell ref="B8:D8"/>
    <mergeCell ref="B9:D9"/>
    <mergeCell ref="B10:D10"/>
  </mergeCells>
  <printOptions/>
  <pageMargins left="0.15748031496062992" right="0.15748031496062992" top="0.2362204724409449" bottom="0.5905511811023623" header="0.31496062992125984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28"/>
  <sheetViews>
    <sheetView zoomScale="74" zoomScaleNormal="74" zoomScalePageLayoutView="0" workbookViewId="0" topLeftCell="A19">
      <selection activeCell="I48" sqref="I48"/>
    </sheetView>
  </sheetViews>
  <sheetFormatPr defaultColWidth="9.125" defaultRowHeight="4.5" customHeight="1"/>
  <cols>
    <col min="1" max="1" width="9.125" style="83" customWidth="1"/>
    <col min="2" max="2" width="5.875" style="98" customWidth="1"/>
    <col min="3" max="3" width="26.375" style="98" customWidth="1"/>
    <col min="4" max="4" width="7.00390625" style="98" customWidth="1"/>
    <col min="5" max="5" width="25.50390625" style="98" bestFit="1" customWidth="1"/>
    <col min="6" max="6" width="6.00390625" style="98" customWidth="1"/>
    <col min="7" max="7" width="5.375" style="98" bestFit="1" customWidth="1"/>
    <col min="8" max="8" width="5.375" style="98" customWidth="1"/>
    <col min="9" max="9" width="5.375" style="98" bestFit="1" customWidth="1"/>
    <col min="10" max="10" width="5.625" style="98" bestFit="1" customWidth="1"/>
    <col min="11" max="11" width="5.375" style="98" bestFit="1" customWidth="1"/>
    <col min="12" max="12" width="9.50390625" style="98" bestFit="1" customWidth="1"/>
    <col min="13" max="13" width="9.125" style="232" bestFit="1" customWidth="1"/>
    <col min="14" max="14" width="8.375" style="233" bestFit="1" customWidth="1"/>
    <col min="15" max="15" width="8.625" style="234" bestFit="1" customWidth="1"/>
    <col min="16" max="16" width="8.625" style="98" bestFit="1" customWidth="1"/>
    <col min="17" max="17" width="4.125" style="11" bestFit="1" customWidth="1"/>
    <col min="18" max="18" width="4.125" style="166" bestFit="1" customWidth="1"/>
    <col min="19" max="19" width="28.125" style="166" bestFit="1" customWidth="1"/>
    <col min="20" max="20" width="6.625" style="166" bestFit="1" customWidth="1"/>
    <col min="21" max="23" width="9.125" style="166" customWidth="1"/>
    <col min="24" max="16384" width="9.125" style="11" customWidth="1"/>
  </cols>
  <sheetData>
    <row r="1" spans="1:23" s="76" customFormat="1" ht="15">
      <c r="A1" s="220"/>
      <c r="B1" s="220"/>
      <c r="C1" s="151" t="s">
        <v>94</v>
      </c>
      <c r="D1" s="221"/>
      <c r="E1" s="222"/>
      <c r="F1" s="223"/>
      <c r="G1" s="219"/>
      <c r="H1" s="219"/>
      <c r="I1" s="219"/>
      <c r="J1" s="220"/>
      <c r="K1" s="220"/>
      <c r="L1" s="220"/>
      <c r="M1" s="220"/>
      <c r="N1" s="220"/>
      <c r="O1" s="220"/>
      <c r="P1" s="220"/>
      <c r="R1" s="163"/>
      <c r="S1" s="163"/>
      <c r="T1" s="163"/>
      <c r="U1" s="163"/>
      <c r="V1" s="163"/>
      <c r="W1" s="163"/>
    </row>
    <row r="2" spans="1:23" s="77" customFormat="1" ht="15">
      <c r="A2" s="224"/>
      <c r="B2" s="224"/>
      <c r="C2" s="151" t="s">
        <v>93</v>
      </c>
      <c r="D2" s="225"/>
      <c r="E2" s="226"/>
      <c r="F2" s="226"/>
      <c r="G2" s="225"/>
      <c r="H2" s="225"/>
      <c r="I2" s="225"/>
      <c r="J2" s="224"/>
      <c r="K2" s="224"/>
      <c r="L2" s="224"/>
      <c r="M2" s="224"/>
      <c r="N2" s="224"/>
      <c r="O2" s="224"/>
      <c r="P2" s="224"/>
      <c r="R2" s="164"/>
      <c r="S2" s="164"/>
      <c r="T2" s="164"/>
      <c r="U2" s="164"/>
      <c r="V2" s="164"/>
      <c r="W2" s="164"/>
    </row>
    <row r="3" spans="1:23" s="77" customFormat="1" ht="15">
      <c r="A3" s="224"/>
      <c r="B3" s="224"/>
      <c r="C3" s="151"/>
      <c r="D3" s="225"/>
      <c r="E3" s="226"/>
      <c r="F3" s="226"/>
      <c r="G3" s="225"/>
      <c r="H3" s="225"/>
      <c r="I3" s="225"/>
      <c r="J3" s="224"/>
      <c r="K3" s="224"/>
      <c r="L3" s="224"/>
      <c r="M3" s="224"/>
      <c r="N3" s="224"/>
      <c r="O3" s="224"/>
      <c r="P3" s="224"/>
      <c r="R3" s="164"/>
      <c r="S3" s="164"/>
      <c r="T3" s="164"/>
      <c r="U3" s="164"/>
      <c r="V3" s="164"/>
      <c r="W3" s="164"/>
    </row>
    <row r="4" spans="1:23" s="77" customFormat="1" ht="15">
      <c r="A4" s="224"/>
      <c r="B4" s="224"/>
      <c r="C4" s="151" t="s">
        <v>136</v>
      </c>
      <c r="D4" s="225"/>
      <c r="E4" s="226"/>
      <c r="F4" s="226" t="s">
        <v>137</v>
      </c>
      <c r="G4" s="225"/>
      <c r="H4" s="225"/>
      <c r="I4" s="225"/>
      <c r="J4" s="224"/>
      <c r="K4" s="224"/>
      <c r="L4" s="224"/>
      <c r="M4" s="224"/>
      <c r="N4" s="224"/>
      <c r="O4" s="224"/>
      <c r="P4" s="224"/>
      <c r="R4" s="164"/>
      <c r="S4" s="164"/>
      <c r="T4" s="164"/>
      <c r="U4" s="164"/>
      <c r="V4" s="164"/>
      <c r="W4" s="164"/>
    </row>
    <row r="5" spans="1:23" s="76" customFormat="1" ht="15">
      <c r="A5" s="220"/>
      <c r="B5" s="220"/>
      <c r="C5" s="151"/>
      <c r="D5" s="221"/>
      <c r="E5" s="227"/>
      <c r="F5" s="223"/>
      <c r="G5" s="219"/>
      <c r="H5" s="219"/>
      <c r="I5" s="219"/>
      <c r="J5" s="220"/>
      <c r="K5" s="220"/>
      <c r="L5" s="220"/>
      <c r="M5" s="220"/>
      <c r="N5" s="220"/>
      <c r="O5" s="220"/>
      <c r="P5" s="220"/>
      <c r="R5" s="163"/>
      <c r="S5" s="163"/>
      <c r="T5" s="163"/>
      <c r="U5" s="163"/>
      <c r="V5" s="163"/>
      <c r="W5" s="163"/>
    </row>
    <row r="6" spans="1:23" s="77" customFormat="1" ht="15">
      <c r="A6" s="224"/>
      <c r="B6" s="224"/>
      <c r="C6" s="151" t="s">
        <v>66</v>
      </c>
      <c r="D6" s="228"/>
      <c r="E6" s="225"/>
      <c r="F6" s="226" t="s">
        <v>126</v>
      </c>
      <c r="G6" s="225"/>
      <c r="H6" s="225"/>
      <c r="I6" s="225"/>
      <c r="J6" s="224"/>
      <c r="K6" s="224"/>
      <c r="L6" s="224"/>
      <c r="M6" s="224"/>
      <c r="N6" s="224"/>
      <c r="O6" s="224"/>
      <c r="P6" s="224"/>
      <c r="R6" s="164"/>
      <c r="S6" s="164"/>
      <c r="T6" s="164"/>
      <c r="U6" s="164"/>
      <c r="V6" s="164"/>
      <c r="W6" s="164"/>
    </row>
    <row r="7" spans="1:23" s="76" customFormat="1" ht="15">
      <c r="A7" s="220"/>
      <c r="B7" s="220"/>
      <c r="C7" s="151" t="s">
        <v>5</v>
      </c>
      <c r="D7" s="221"/>
      <c r="E7" s="222"/>
      <c r="F7" s="223"/>
      <c r="G7" s="219"/>
      <c r="H7" s="219"/>
      <c r="I7" s="219"/>
      <c r="J7" s="220"/>
      <c r="K7" s="220"/>
      <c r="L7" s="220"/>
      <c r="M7" s="220"/>
      <c r="N7" s="220"/>
      <c r="O7" s="220"/>
      <c r="P7" s="220"/>
      <c r="R7" s="163"/>
      <c r="S7" s="163"/>
      <c r="T7" s="163"/>
      <c r="U7" s="163"/>
      <c r="V7" s="163"/>
      <c r="W7" s="163"/>
    </row>
    <row r="8" spans="1:23" s="76" customFormat="1" ht="15">
      <c r="A8" s="220"/>
      <c r="B8" s="220"/>
      <c r="C8" s="151" t="s">
        <v>99</v>
      </c>
      <c r="D8" s="229"/>
      <c r="E8" s="219"/>
      <c r="F8" s="219"/>
      <c r="G8" s="219"/>
      <c r="H8" s="219"/>
      <c r="I8" s="219"/>
      <c r="J8" s="220"/>
      <c r="K8" s="220"/>
      <c r="L8" s="220"/>
      <c r="M8" s="220"/>
      <c r="N8" s="220"/>
      <c r="O8" s="220"/>
      <c r="P8" s="220"/>
      <c r="R8" s="163"/>
      <c r="S8" s="163"/>
      <c r="T8" s="163"/>
      <c r="U8" s="163"/>
      <c r="V8" s="163"/>
      <c r="W8" s="163"/>
    </row>
    <row r="9" spans="1:23" s="76" customFormat="1" ht="15">
      <c r="A9" s="220"/>
      <c r="B9" s="220"/>
      <c r="C9" s="151"/>
      <c r="D9" s="229"/>
      <c r="E9" s="219"/>
      <c r="F9" s="219"/>
      <c r="G9" s="219"/>
      <c r="H9" s="219"/>
      <c r="I9" s="219"/>
      <c r="J9" s="220"/>
      <c r="K9" s="220"/>
      <c r="L9" s="220"/>
      <c r="M9" s="220"/>
      <c r="N9" s="220"/>
      <c r="O9" s="220"/>
      <c r="P9" s="220"/>
      <c r="R9" s="163"/>
      <c r="S9" s="163"/>
      <c r="T9" s="163"/>
      <c r="U9" s="163"/>
      <c r="V9" s="163"/>
      <c r="W9" s="163"/>
    </row>
    <row r="10" spans="1:23" s="76" customFormat="1" ht="15">
      <c r="A10" s="220"/>
      <c r="B10" s="220"/>
      <c r="C10" s="229" t="s">
        <v>95</v>
      </c>
      <c r="D10" s="219"/>
      <c r="E10" s="219" t="s">
        <v>96</v>
      </c>
      <c r="F10" s="219"/>
      <c r="G10" s="219"/>
      <c r="H10" s="219"/>
      <c r="I10" s="219"/>
      <c r="J10" s="220"/>
      <c r="K10" s="220"/>
      <c r="L10" s="220"/>
      <c r="M10" s="220"/>
      <c r="N10" s="220"/>
      <c r="O10" s="220"/>
      <c r="P10" s="220"/>
      <c r="R10" s="163"/>
      <c r="S10" s="163"/>
      <c r="T10" s="163"/>
      <c r="U10" s="163"/>
      <c r="V10" s="163"/>
      <c r="W10" s="163"/>
    </row>
    <row r="11" spans="1:23" s="76" customFormat="1" ht="15">
      <c r="A11" s="220"/>
      <c r="B11" s="220"/>
      <c r="C11" s="229" t="s">
        <v>67</v>
      </c>
      <c r="D11" s="219"/>
      <c r="E11" s="219" t="s">
        <v>68</v>
      </c>
      <c r="F11" s="219"/>
      <c r="G11" s="219"/>
      <c r="H11" s="219"/>
      <c r="I11" s="219"/>
      <c r="J11" s="220"/>
      <c r="K11" s="220"/>
      <c r="L11" s="220"/>
      <c r="M11" s="220"/>
      <c r="N11" s="220"/>
      <c r="O11" s="220"/>
      <c r="P11" s="220"/>
      <c r="R11" s="163"/>
      <c r="S11" s="163"/>
      <c r="T11" s="163"/>
      <c r="U11" s="163"/>
      <c r="V11" s="163"/>
      <c r="W11" s="163"/>
    </row>
    <row r="12" spans="1:23" s="1" customFormat="1" ht="21">
      <c r="A12" s="230"/>
      <c r="B12" s="230"/>
      <c r="C12" s="89"/>
      <c r="D12" s="231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R12" s="165"/>
      <c r="S12" s="165"/>
      <c r="T12" s="165"/>
      <c r="U12" s="165"/>
      <c r="V12" s="165"/>
      <c r="W12" s="165"/>
    </row>
    <row r="13" spans="2:6" ht="15">
      <c r="B13" s="98" t="s">
        <v>6</v>
      </c>
      <c r="F13" s="98" t="s">
        <v>6</v>
      </c>
    </row>
    <row r="14" spans="2:11" ht="15">
      <c r="B14" s="98">
        <v>1</v>
      </c>
      <c r="C14" s="98" t="s">
        <v>9</v>
      </c>
      <c r="D14" s="98" t="s">
        <v>3</v>
      </c>
      <c r="F14" s="98">
        <v>1</v>
      </c>
      <c r="G14" s="98" t="s">
        <v>9</v>
      </c>
      <c r="K14" s="98" t="s">
        <v>3</v>
      </c>
    </row>
    <row r="15" spans="2:11" ht="15">
      <c r="B15" s="98">
        <v>2</v>
      </c>
      <c r="C15" s="98" t="s">
        <v>23</v>
      </c>
      <c r="D15" s="98" t="s">
        <v>7</v>
      </c>
      <c r="F15" s="98">
        <v>2</v>
      </c>
      <c r="G15" s="98" t="s">
        <v>23</v>
      </c>
      <c r="K15" s="98" t="s">
        <v>7</v>
      </c>
    </row>
    <row r="16" spans="2:11" ht="15">
      <c r="B16" s="98">
        <v>3</v>
      </c>
      <c r="C16" s="98" t="s">
        <v>79</v>
      </c>
      <c r="D16" s="98" t="s">
        <v>7</v>
      </c>
      <c r="F16" s="98">
        <v>3</v>
      </c>
      <c r="G16" s="98" t="s">
        <v>79</v>
      </c>
      <c r="K16" s="98" t="s">
        <v>7</v>
      </c>
    </row>
    <row r="17" spans="2:11" ht="15">
      <c r="B17" s="98">
        <v>4</v>
      </c>
      <c r="C17" s="98" t="s">
        <v>80</v>
      </c>
      <c r="D17" s="98" t="s">
        <v>3</v>
      </c>
      <c r="F17" s="98">
        <v>4</v>
      </c>
      <c r="G17" s="98" t="s">
        <v>80</v>
      </c>
      <c r="K17" s="98" t="s">
        <v>3</v>
      </c>
    </row>
    <row r="18" spans="2:11" ht="15">
      <c r="B18" s="98">
        <v>5</v>
      </c>
      <c r="C18" s="98" t="s">
        <v>8</v>
      </c>
      <c r="D18" s="98" t="s">
        <v>7</v>
      </c>
      <c r="F18" s="98">
        <v>5</v>
      </c>
      <c r="G18" s="98" t="s">
        <v>8</v>
      </c>
      <c r="K18" s="98" t="s">
        <v>7</v>
      </c>
    </row>
    <row r="19" spans="2:11" ht="15">
      <c r="B19" s="98">
        <v>6</v>
      </c>
      <c r="C19" s="98" t="s">
        <v>81</v>
      </c>
      <c r="D19" s="98" t="s">
        <v>7</v>
      </c>
      <c r="F19" s="98">
        <v>6</v>
      </c>
      <c r="G19" s="98" t="s">
        <v>81</v>
      </c>
      <c r="K19" s="98" t="s">
        <v>7</v>
      </c>
    </row>
    <row r="21" ht="15">
      <c r="B21" s="98" t="s">
        <v>10</v>
      </c>
    </row>
    <row r="22" spans="2:6" ht="15">
      <c r="B22" s="235" t="s">
        <v>11</v>
      </c>
      <c r="C22" s="281" t="s">
        <v>12</v>
      </c>
      <c r="D22" s="281"/>
      <c r="E22" s="281"/>
      <c r="F22" s="236" t="s">
        <v>13</v>
      </c>
    </row>
    <row r="23" spans="2:6" ht="25.5" customHeight="1">
      <c r="B23" s="235">
        <v>313</v>
      </c>
      <c r="C23" s="237" t="s">
        <v>121</v>
      </c>
      <c r="D23" s="237"/>
      <c r="E23" s="237"/>
      <c r="F23" s="238">
        <v>2.5</v>
      </c>
    </row>
    <row r="24" spans="2:6" ht="15">
      <c r="B24" s="235" t="s">
        <v>122</v>
      </c>
      <c r="C24" s="235" t="s">
        <v>123</v>
      </c>
      <c r="D24" s="235"/>
      <c r="E24" s="235"/>
      <c r="F24" s="239">
        <v>2.8</v>
      </c>
    </row>
    <row r="25" spans="2:6" ht="15">
      <c r="B25" s="235">
        <v>336</v>
      </c>
      <c r="C25" s="235" t="s">
        <v>124</v>
      </c>
      <c r="D25" s="235"/>
      <c r="E25" s="235"/>
      <c r="F25" s="238">
        <v>2.8</v>
      </c>
    </row>
    <row r="26" spans="2:6" ht="15">
      <c r="B26" s="235">
        <v>436</v>
      </c>
      <c r="C26" s="237" t="s">
        <v>125</v>
      </c>
      <c r="D26" s="237"/>
      <c r="E26" s="237"/>
      <c r="F26" s="238">
        <v>2.7</v>
      </c>
    </row>
    <row r="27" ht="15">
      <c r="F27" s="232">
        <v>10.8</v>
      </c>
    </row>
    <row r="28" spans="1:16" ht="15" thickBot="1">
      <c r="A28" s="48"/>
      <c r="B28" s="217" t="s">
        <v>0</v>
      </c>
      <c r="C28" s="218" t="s">
        <v>15</v>
      </c>
      <c r="D28" s="218" t="s">
        <v>16</v>
      </c>
      <c r="E28" s="218" t="s">
        <v>2</v>
      </c>
      <c r="F28" s="282" t="s">
        <v>17</v>
      </c>
      <c r="G28" s="282"/>
      <c r="H28" s="282"/>
      <c r="I28" s="282"/>
      <c r="J28" s="282"/>
      <c r="K28" s="282"/>
      <c r="L28" s="218" t="s">
        <v>18</v>
      </c>
      <c r="M28" s="242" t="s">
        <v>19</v>
      </c>
      <c r="N28" s="243" t="s">
        <v>20</v>
      </c>
      <c r="O28" s="244" t="s">
        <v>21</v>
      </c>
      <c r="P28" s="218" t="s">
        <v>22</v>
      </c>
    </row>
    <row r="29" spans="2:16" ht="15">
      <c r="B29" s="167">
        <v>1</v>
      </c>
      <c r="C29" s="167" t="s">
        <v>100</v>
      </c>
      <c r="D29" s="167">
        <v>1996</v>
      </c>
      <c r="E29" s="167" t="s">
        <v>101</v>
      </c>
      <c r="F29" s="240"/>
      <c r="G29" s="98">
        <v>2</v>
      </c>
      <c r="H29" s="98">
        <v>3</v>
      </c>
      <c r="I29" s="98">
        <v>4</v>
      </c>
      <c r="J29" s="98">
        <v>5</v>
      </c>
      <c r="K29" s="98">
        <v>6</v>
      </c>
      <c r="L29" s="96"/>
      <c r="P29" s="241">
        <f>SUM(O30:O33)/10.8*10</f>
        <v>59.90509259259258</v>
      </c>
    </row>
    <row r="30" spans="6:15" ht="15">
      <c r="F30" s="98">
        <v>6.4</v>
      </c>
      <c r="G30" s="98">
        <v>6.4</v>
      </c>
      <c r="H30" s="98">
        <v>6.5</v>
      </c>
      <c r="I30" s="98">
        <v>6.2</v>
      </c>
      <c r="J30" s="98">
        <v>6.2</v>
      </c>
      <c r="K30" s="98">
        <v>6.5</v>
      </c>
      <c r="L30" s="96">
        <f>((SUM(E30:K30)-MAX(E30:K30)-MIN(E30:K30)))/4</f>
        <v>6.375000000000001</v>
      </c>
      <c r="M30" s="238">
        <v>2.5</v>
      </c>
      <c r="O30" s="234">
        <f>L30*M30</f>
        <v>15.937500000000002</v>
      </c>
    </row>
    <row r="31" spans="6:15" ht="15">
      <c r="F31" s="98">
        <v>5.9</v>
      </c>
      <c r="G31" s="98">
        <v>5.7</v>
      </c>
      <c r="H31" s="98">
        <v>5.7</v>
      </c>
      <c r="I31" s="98">
        <v>5.7</v>
      </c>
      <c r="J31" s="98">
        <v>5.7</v>
      </c>
      <c r="K31" s="98">
        <v>5.6</v>
      </c>
      <c r="L31" s="96">
        <f>((SUM(E31:K31)-MAX(E31:K31)-MIN(E31:K31)))/4</f>
        <v>5.699999999999999</v>
      </c>
      <c r="M31" s="239">
        <v>2.8</v>
      </c>
      <c r="O31" s="234">
        <f>L31*M31</f>
        <v>15.959999999999997</v>
      </c>
    </row>
    <row r="32" spans="6:15" ht="15">
      <c r="F32" s="98">
        <v>6.1</v>
      </c>
      <c r="G32" s="98">
        <v>6</v>
      </c>
      <c r="H32" s="98">
        <v>6.3</v>
      </c>
      <c r="I32" s="98">
        <v>5.9</v>
      </c>
      <c r="J32" s="98">
        <v>5.8</v>
      </c>
      <c r="K32" s="98">
        <v>6.1</v>
      </c>
      <c r="L32" s="96">
        <f>((SUM(E32:K32)-MAX(E32:K32)-MIN(E32:K32)))/4</f>
        <v>6.024999999999999</v>
      </c>
      <c r="M32" s="238">
        <v>2.8</v>
      </c>
      <c r="O32" s="234">
        <f>L32*M32</f>
        <v>16.869999999999994</v>
      </c>
    </row>
    <row r="33" spans="6:15" ht="15">
      <c r="F33" s="98">
        <v>5.9</v>
      </c>
      <c r="G33" s="98">
        <v>5.9</v>
      </c>
      <c r="H33" s="98">
        <v>5.8</v>
      </c>
      <c r="I33" s="98">
        <v>5.7</v>
      </c>
      <c r="J33" s="98">
        <v>6</v>
      </c>
      <c r="K33" s="98">
        <v>6.1</v>
      </c>
      <c r="L33" s="96">
        <f>((SUM(E33:K33)-MAX(E33:K33)-MIN(E33:K33)))/4</f>
        <v>5.8999999999999995</v>
      </c>
      <c r="M33" s="238">
        <v>2.7</v>
      </c>
      <c r="O33" s="234">
        <f>L33*M33</f>
        <v>15.93</v>
      </c>
    </row>
    <row r="34" spans="2:16" ht="15">
      <c r="B34" s="167">
        <v>2</v>
      </c>
      <c r="C34" s="167" t="s">
        <v>102</v>
      </c>
      <c r="D34" s="167">
        <v>1997</v>
      </c>
      <c r="E34" s="167" t="s">
        <v>76</v>
      </c>
      <c r="F34" s="98">
        <v>1</v>
      </c>
      <c r="G34" s="98">
        <v>2</v>
      </c>
      <c r="H34" s="98">
        <v>3</v>
      </c>
      <c r="I34" s="98">
        <v>4</v>
      </c>
      <c r="J34" s="98">
        <v>5</v>
      </c>
      <c r="K34" s="98">
        <v>6</v>
      </c>
      <c r="L34" s="96"/>
      <c r="P34" s="241">
        <f>SUM(O35:O38)/10.8*10</f>
        <v>64.63194444444444</v>
      </c>
    </row>
    <row r="35" spans="6:15" ht="15">
      <c r="F35" s="98">
        <v>6.7</v>
      </c>
      <c r="G35" s="98">
        <v>6.6</v>
      </c>
      <c r="H35" s="98">
        <v>6.6</v>
      </c>
      <c r="I35" s="98">
        <v>6.8</v>
      </c>
      <c r="J35" s="98">
        <v>6.7</v>
      </c>
      <c r="K35" s="98">
        <v>6.7</v>
      </c>
      <c r="L35" s="96">
        <f>((SUM(E35:K35)-MAX(E35:K35)-MIN(E35:K35)))/4</f>
        <v>6.675000000000001</v>
      </c>
      <c r="M35" s="238">
        <v>2.5</v>
      </c>
      <c r="O35" s="234">
        <f>L35*M35</f>
        <v>16.6875</v>
      </c>
    </row>
    <row r="36" spans="6:15" ht="15">
      <c r="F36" s="98">
        <v>6.4</v>
      </c>
      <c r="G36" s="98">
        <v>6.4</v>
      </c>
      <c r="H36" s="98">
        <v>6.3</v>
      </c>
      <c r="I36" s="98">
        <v>6.2</v>
      </c>
      <c r="J36" s="98">
        <v>6.2</v>
      </c>
      <c r="K36" s="98">
        <v>6.2</v>
      </c>
      <c r="L36" s="96">
        <f>((SUM(E36:K36)-MAX(E36:K36)-MIN(E36:K36)))/4</f>
        <v>6.275000000000001</v>
      </c>
      <c r="M36" s="239">
        <v>2.8</v>
      </c>
      <c r="O36" s="234">
        <f>L36*M36</f>
        <v>17.570000000000004</v>
      </c>
    </row>
    <row r="37" spans="6:15" ht="15">
      <c r="F37" s="98">
        <v>6.6</v>
      </c>
      <c r="G37" s="98">
        <v>6.4</v>
      </c>
      <c r="H37" s="98">
        <v>6.6</v>
      </c>
      <c r="I37" s="98">
        <v>6.4</v>
      </c>
      <c r="J37" s="98">
        <v>6.3</v>
      </c>
      <c r="K37" s="98">
        <v>6.5</v>
      </c>
      <c r="L37" s="96">
        <f>((SUM(E37:K37)-MAX(E37:K37)-MIN(E37:K37)))/4</f>
        <v>6.474999999999999</v>
      </c>
      <c r="M37" s="238">
        <v>2.8</v>
      </c>
      <c r="O37" s="234">
        <f>L37*M37</f>
        <v>18.129999999999995</v>
      </c>
    </row>
    <row r="38" spans="6:15" ht="15">
      <c r="F38" s="98">
        <v>6.4</v>
      </c>
      <c r="G38" s="98">
        <v>6.6</v>
      </c>
      <c r="H38" s="98">
        <v>6.3</v>
      </c>
      <c r="I38" s="98">
        <v>6.2</v>
      </c>
      <c r="J38" s="98">
        <v>6.6</v>
      </c>
      <c r="K38" s="98">
        <v>6.5</v>
      </c>
      <c r="L38" s="96">
        <f>((SUM(E38:K38)-MAX(E38:K38)-MIN(E38:K38)))/4</f>
        <v>6.45</v>
      </c>
      <c r="M38" s="238">
        <v>2.7</v>
      </c>
      <c r="O38" s="234">
        <f>L38*M38</f>
        <v>17.415000000000003</v>
      </c>
    </row>
    <row r="39" spans="2:16" ht="15">
      <c r="B39" s="167">
        <v>3</v>
      </c>
      <c r="C39" s="167" t="s">
        <v>103</v>
      </c>
      <c r="D39" s="167">
        <v>1996</v>
      </c>
      <c r="E39" s="167" t="s">
        <v>104</v>
      </c>
      <c r="F39" s="98">
        <v>1</v>
      </c>
      <c r="G39" s="98">
        <v>2</v>
      </c>
      <c r="H39" s="98">
        <v>3</v>
      </c>
      <c r="I39" s="98">
        <v>4</v>
      </c>
      <c r="J39" s="98">
        <v>5</v>
      </c>
      <c r="K39" s="98">
        <v>6</v>
      </c>
      <c r="L39" s="96"/>
      <c r="P39" s="241">
        <f>SUM(O40:O43)/10.8*10</f>
        <v>62.55092592592593</v>
      </c>
    </row>
    <row r="40" spans="6:15" ht="15">
      <c r="F40" s="98">
        <v>6.3</v>
      </c>
      <c r="G40" s="98">
        <v>6.4</v>
      </c>
      <c r="H40" s="98">
        <v>6.6</v>
      </c>
      <c r="I40" s="98">
        <v>6.6</v>
      </c>
      <c r="J40" s="98">
        <v>6.6</v>
      </c>
      <c r="K40" s="98">
        <v>6.7</v>
      </c>
      <c r="L40" s="96">
        <f>((SUM(E40:K40)-MAX(E40:K40)-MIN(E40:K40)))/4</f>
        <v>6.55</v>
      </c>
      <c r="M40" s="238">
        <v>2.5</v>
      </c>
      <c r="O40" s="234">
        <f>L40*M40</f>
        <v>16.375</v>
      </c>
    </row>
    <row r="41" spans="6:15" ht="15">
      <c r="F41" s="98">
        <v>6.2</v>
      </c>
      <c r="G41" s="98">
        <v>6.3</v>
      </c>
      <c r="H41" s="98">
        <v>5.9</v>
      </c>
      <c r="I41" s="98">
        <v>5.9</v>
      </c>
      <c r="J41" s="98">
        <v>6</v>
      </c>
      <c r="K41" s="98">
        <v>5.7</v>
      </c>
      <c r="L41" s="96">
        <f>((SUM(E41:K41)-MAX(E41:K41)-MIN(E41:K41)))/4</f>
        <v>6</v>
      </c>
      <c r="M41" s="239">
        <v>2.8</v>
      </c>
      <c r="O41" s="234">
        <f>L41*M41</f>
        <v>16.799999999999997</v>
      </c>
    </row>
    <row r="42" spans="6:15" ht="15">
      <c r="F42" s="98">
        <v>6.2</v>
      </c>
      <c r="G42" s="98">
        <v>6.2</v>
      </c>
      <c r="H42" s="98">
        <v>6.5</v>
      </c>
      <c r="I42" s="98">
        <v>6.4</v>
      </c>
      <c r="J42" s="98">
        <v>6.4</v>
      </c>
      <c r="K42" s="98">
        <v>6.2</v>
      </c>
      <c r="L42" s="96">
        <f>((SUM(E42:K42)-MAX(E42:K42)-MIN(E42:K42)))/4</f>
        <v>6.3</v>
      </c>
      <c r="M42" s="238">
        <v>2.8</v>
      </c>
      <c r="O42" s="234">
        <f>L42*M42</f>
        <v>17.639999999999997</v>
      </c>
    </row>
    <row r="43" spans="6:15" ht="15">
      <c r="F43" s="98">
        <v>6.3</v>
      </c>
      <c r="G43" s="98">
        <v>6.2</v>
      </c>
      <c r="H43" s="98">
        <v>6.3</v>
      </c>
      <c r="I43" s="98">
        <v>6.1</v>
      </c>
      <c r="J43" s="98">
        <v>6.1</v>
      </c>
      <c r="K43" s="98">
        <v>6.2</v>
      </c>
      <c r="L43" s="96">
        <f>((SUM(E43:K43)-MAX(E43:K43)-MIN(E43:K43)))/4</f>
        <v>6.200000000000001</v>
      </c>
      <c r="M43" s="238">
        <v>2.7</v>
      </c>
      <c r="O43" s="234">
        <f>L43*M43</f>
        <v>16.740000000000006</v>
      </c>
    </row>
    <row r="44" spans="2:16" ht="15">
      <c r="B44" s="167">
        <v>4</v>
      </c>
      <c r="C44" s="167" t="s">
        <v>105</v>
      </c>
      <c r="D44" s="167">
        <v>1997</v>
      </c>
      <c r="E44" s="167" t="s">
        <v>101</v>
      </c>
      <c r="F44" s="98">
        <v>1</v>
      </c>
      <c r="G44" s="98">
        <v>2</v>
      </c>
      <c r="H44" s="98">
        <v>3</v>
      </c>
      <c r="I44" s="98">
        <v>4</v>
      </c>
      <c r="J44" s="98">
        <v>5</v>
      </c>
      <c r="K44" s="98">
        <v>6</v>
      </c>
      <c r="L44" s="96"/>
      <c r="P44" s="241">
        <f>SUM(O45:O48)/10.8*10</f>
        <v>60.553240740740726</v>
      </c>
    </row>
    <row r="45" spans="6:15" ht="15">
      <c r="F45" s="98">
        <v>6.5</v>
      </c>
      <c r="G45" s="98">
        <v>6.2</v>
      </c>
      <c r="H45" s="98">
        <v>6.4</v>
      </c>
      <c r="I45" s="98">
        <v>6.3</v>
      </c>
      <c r="J45" s="98">
        <v>6.3</v>
      </c>
      <c r="K45" s="98">
        <v>6.4</v>
      </c>
      <c r="L45" s="96">
        <f>((SUM(E45:K45)-MAX(E45:K45)-MIN(E45:K45)))/4</f>
        <v>6.3500000000000005</v>
      </c>
      <c r="M45" s="238">
        <v>2.5</v>
      </c>
      <c r="O45" s="234">
        <f>L45*M45</f>
        <v>15.875000000000002</v>
      </c>
    </row>
    <row r="46" spans="6:15" ht="15">
      <c r="F46" s="98">
        <v>5.8</v>
      </c>
      <c r="G46" s="98">
        <v>5.9</v>
      </c>
      <c r="H46" s="98">
        <v>6</v>
      </c>
      <c r="I46" s="98">
        <v>6</v>
      </c>
      <c r="J46" s="98">
        <v>6.1</v>
      </c>
      <c r="K46" s="98">
        <v>5.8</v>
      </c>
      <c r="L46" s="96">
        <f>((SUM(E46:K46)-MAX(E46:K46)-MIN(E46:K46)))/4</f>
        <v>5.924999999999998</v>
      </c>
      <c r="M46" s="239">
        <v>2.8</v>
      </c>
      <c r="O46" s="234">
        <f>L46*M46</f>
        <v>16.589999999999993</v>
      </c>
    </row>
    <row r="47" spans="6:15" ht="15">
      <c r="F47" s="98">
        <v>6.1</v>
      </c>
      <c r="G47" s="98">
        <v>6.1</v>
      </c>
      <c r="H47" s="98">
        <v>5.9</v>
      </c>
      <c r="I47" s="98">
        <v>6</v>
      </c>
      <c r="J47" s="98">
        <v>5.8</v>
      </c>
      <c r="K47" s="98">
        <v>6</v>
      </c>
      <c r="L47" s="96">
        <f>((SUM(E47:K47)-MAX(E47:K47)-MIN(E47:K47)))/4</f>
        <v>6.000000000000001</v>
      </c>
      <c r="M47" s="238">
        <v>2.8</v>
      </c>
      <c r="O47" s="234">
        <f>L47*M47</f>
        <v>16.8</v>
      </c>
    </row>
    <row r="48" spans="6:15" ht="15">
      <c r="F48" s="98">
        <v>6.1</v>
      </c>
      <c r="G48" s="98">
        <v>6</v>
      </c>
      <c r="H48" s="98">
        <v>5.8</v>
      </c>
      <c r="I48" s="98">
        <v>6.1</v>
      </c>
      <c r="J48" s="98">
        <v>5.9</v>
      </c>
      <c r="K48" s="98">
        <v>5.9</v>
      </c>
      <c r="L48" s="96">
        <f>((SUM(E48:K48)-MAX(E48:K48)-MIN(E48:K48)))/4</f>
        <v>5.974999999999999</v>
      </c>
      <c r="M48" s="238">
        <v>2.7</v>
      </c>
      <c r="O48" s="234">
        <f>L48*M48</f>
        <v>16.132499999999997</v>
      </c>
    </row>
    <row r="49" spans="2:16" ht="15">
      <c r="B49" s="167">
        <v>5</v>
      </c>
      <c r="C49" s="167" t="s">
        <v>75</v>
      </c>
      <c r="D49" s="167">
        <v>1998</v>
      </c>
      <c r="E49" s="167" t="s">
        <v>104</v>
      </c>
      <c r="F49" s="98">
        <v>1</v>
      </c>
      <c r="G49" s="98">
        <v>2</v>
      </c>
      <c r="H49" s="98">
        <v>3</v>
      </c>
      <c r="I49" s="98">
        <v>4</v>
      </c>
      <c r="J49" s="98">
        <v>5</v>
      </c>
      <c r="K49" s="98">
        <v>6</v>
      </c>
      <c r="P49" s="241">
        <f>SUM(O50:O53)/10.8*10</f>
        <v>66.59953703703704</v>
      </c>
    </row>
    <row r="50" spans="6:15" ht="15">
      <c r="F50" s="232">
        <v>6.6</v>
      </c>
      <c r="G50" s="232">
        <v>6.7</v>
      </c>
      <c r="H50" s="232">
        <v>6.6</v>
      </c>
      <c r="I50" s="232">
        <v>6.8</v>
      </c>
      <c r="J50" s="232">
        <v>6.8</v>
      </c>
      <c r="K50" s="232">
        <v>6.8</v>
      </c>
      <c r="L50" s="96">
        <f>((SUM(E50:K50)-MAX(E50:K50)-MIN(E50:K50)))/4</f>
        <v>6.725</v>
      </c>
      <c r="M50" s="238">
        <v>2.5</v>
      </c>
      <c r="O50" s="234">
        <f>L50*M50</f>
        <v>16.8125</v>
      </c>
    </row>
    <row r="51" spans="6:15" ht="15">
      <c r="F51" s="232">
        <v>7.1</v>
      </c>
      <c r="G51" s="232">
        <v>6.6</v>
      </c>
      <c r="H51" s="232">
        <v>6.5</v>
      </c>
      <c r="I51" s="232">
        <v>6.6</v>
      </c>
      <c r="J51" s="232">
        <v>6.3</v>
      </c>
      <c r="K51" s="232">
        <v>6.7</v>
      </c>
      <c r="L51" s="96">
        <f>((SUM(E51:K51)-MAX(E51:K51)-MIN(E51:K51)))/4</f>
        <v>6.599999999999999</v>
      </c>
      <c r="M51" s="239">
        <v>2.8</v>
      </c>
      <c r="O51" s="234">
        <f>L51*M51</f>
        <v>18.479999999999997</v>
      </c>
    </row>
    <row r="52" spans="6:15" ht="15">
      <c r="F52" s="232">
        <v>6.4</v>
      </c>
      <c r="G52" s="232">
        <v>6.6</v>
      </c>
      <c r="H52" s="232">
        <v>6.6</v>
      </c>
      <c r="I52" s="232">
        <v>6.6</v>
      </c>
      <c r="J52" s="232">
        <v>6.5</v>
      </c>
      <c r="K52" s="232">
        <v>6.7</v>
      </c>
      <c r="L52" s="96">
        <f>((SUM(E52:K52)-MAX(E52:K52)-MIN(E52:K52)))/4</f>
        <v>6.575000000000001</v>
      </c>
      <c r="M52" s="238">
        <v>2.8</v>
      </c>
      <c r="O52" s="234">
        <f>L52*M52</f>
        <v>18.41</v>
      </c>
    </row>
    <row r="53" spans="6:15" ht="15">
      <c r="F53" s="232">
        <v>7</v>
      </c>
      <c r="G53" s="232">
        <v>6.8</v>
      </c>
      <c r="H53" s="232">
        <v>6.5</v>
      </c>
      <c r="I53" s="232">
        <v>6.9</v>
      </c>
      <c r="J53" s="232">
        <v>6.5</v>
      </c>
      <c r="K53" s="232">
        <v>6.8</v>
      </c>
      <c r="L53" s="96">
        <f>((SUM(E53:K53)-MAX(E53:K53)-MIN(E53:K53)))/4</f>
        <v>6.75</v>
      </c>
      <c r="M53" s="238">
        <v>2.7</v>
      </c>
      <c r="O53" s="234">
        <f>L53*M53</f>
        <v>18.225</v>
      </c>
    </row>
    <row r="54" spans="2:16" ht="15">
      <c r="B54" s="167">
        <v>6</v>
      </c>
      <c r="C54" s="167" t="s">
        <v>106</v>
      </c>
      <c r="D54" s="167">
        <v>1997</v>
      </c>
      <c r="E54" s="167" t="s">
        <v>104</v>
      </c>
      <c r="F54" s="240"/>
      <c r="G54" s="98">
        <v>2</v>
      </c>
      <c r="H54" s="98">
        <v>3</v>
      </c>
      <c r="I54" s="98">
        <v>4</v>
      </c>
      <c r="J54" s="98">
        <v>5</v>
      </c>
      <c r="K54" s="98">
        <v>6</v>
      </c>
      <c r="L54" s="96"/>
      <c r="P54" s="241">
        <f>SUM(O55:O58)/10.8*10</f>
        <v>70.20833333333333</v>
      </c>
    </row>
    <row r="55" spans="6:15" ht="15">
      <c r="F55" s="97">
        <v>7.3</v>
      </c>
      <c r="G55" s="232">
        <v>7.1</v>
      </c>
      <c r="H55" s="232">
        <v>7</v>
      </c>
      <c r="I55" s="232">
        <v>7.1</v>
      </c>
      <c r="J55" s="232">
        <v>7.3</v>
      </c>
      <c r="K55" s="232">
        <v>7.3</v>
      </c>
      <c r="L55" s="96">
        <f>((SUM(E55:K55)-MAX(E55:K55)-MIN(E55:K55)))/4</f>
        <v>7.199999999999999</v>
      </c>
      <c r="M55" s="238">
        <v>2.5</v>
      </c>
      <c r="O55" s="234">
        <f>L55*M55</f>
        <v>18</v>
      </c>
    </row>
    <row r="56" spans="6:15" ht="15">
      <c r="F56" s="97">
        <v>7</v>
      </c>
      <c r="G56" s="232">
        <v>7.1</v>
      </c>
      <c r="H56" s="232">
        <v>7</v>
      </c>
      <c r="I56" s="232">
        <v>6.8</v>
      </c>
      <c r="J56" s="232">
        <v>6.5</v>
      </c>
      <c r="K56" s="232">
        <v>6.5</v>
      </c>
      <c r="L56" s="96">
        <f>((SUM(E56:K56)-MAX(E56:K56)-MIN(E56:K56)))/4</f>
        <v>6.825000000000001</v>
      </c>
      <c r="M56" s="239">
        <v>2.8</v>
      </c>
      <c r="O56" s="234">
        <f>L56*M56</f>
        <v>19.110000000000003</v>
      </c>
    </row>
    <row r="57" spans="6:15" ht="15">
      <c r="F57" s="97">
        <v>7.2</v>
      </c>
      <c r="G57" s="232">
        <v>6.9</v>
      </c>
      <c r="H57" s="232">
        <v>7.1</v>
      </c>
      <c r="I57" s="232">
        <v>7.1</v>
      </c>
      <c r="J57" s="232">
        <v>7.1</v>
      </c>
      <c r="K57" s="232">
        <v>7.2</v>
      </c>
      <c r="L57" s="96">
        <f>((SUM(E57:K57)-MAX(E57:K57)-MIN(E57:K57)))/4</f>
        <v>7.125000000000002</v>
      </c>
      <c r="M57" s="238">
        <v>2.8</v>
      </c>
      <c r="O57" s="234">
        <f>L57*M57</f>
        <v>19.950000000000003</v>
      </c>
    </row>
    <row r="58" spans="6:15" ht="15">
      <c r="F58" s="97">
        <v>6.9</v>
      </c>
      <c r="G58" s="232">
        <v>7</v>
      </c>
      <c r="H58" s="232">
        <v>7.1</v>
      </c>
      <c r="I58" s="232">
        <v>7</v>
      </c>
      <c r="J58" s="232">
        <v>6.8</v>
      </c>
      <c r="K58" s="232">
        <v>6.9</v>
      </c>
      <c r="L58" s="96">
        <f>((SUM(E58:K58)-MAX(E58:K58)-MIN(E58:K58)))/4</f>
        <v>6.949999999999998</v>
      </c>
      <c r="M58" s="238">
        <v>2.7</v>
      </c>
      <c r="O58" s="234">
        <f>L58*M58</f>
        <v>18.764999999999997</v>
      </c>
    </row>
    <row r="59" spans="2:16" ht="15">
      <c r="B59" s="167">
        <v>7</v>
      </c>
      <c r="C59" s="167" t="s">
        <v>107</v>
      </c>
      <c r="D59" s="167">
        <v>1997</v>
      </c>
      <c r="E59" s="167" t="s">
        <v>104</v>
      </c>
      <c r="F59" s="240"/>
      <c r="G59" s="98">
        <v>2</v>
      </c>
      <c r="H59" s="98">
        <v>3</v>
      </c>
      <c r="I59" s="98">
        <v>4</v>
      </c>
      <c r="J59" s="98">
        <v>5</v>
      </c>
      <c r="K59" s="98">
        <v>6</v>
      </c>
      <c r="L59" s="96"/>
      <c r="P59" s="241">
        <f>SUM(O60:O63)/10.8*10</f>
        <v>63.54398148148148</v>
      </c>
    </row>
    <row r="60" spans="6:15" ht="15">
      <c r="F60" s="98">
        <v>6.3</v>
      </c>
      <c r="G60" s="98">
        <v>6.6</v>
      </c>
      <c r="H60" s="98">
        <v>6.5</v>
      </c>
      <c r="I60" s="98">
        <v>6.4</v>
      </c>
      <c r="J60" s="98">
        <v>6.3</v>
      </c>
      <c r="K60" s="98">
        <v>6.5</v>
      </c>
      <c r="L60" s="96">
        <f>((SUM(E60:K60)-MAX(E60:K60)-MIN(E60:K60)))/4</f>
        <v>6.424999999999998</v>
      </c>
      <c r="M60" s="238">
        <v>2.5</v>
      </c>
      <c r="O60" s="234">
        <f>L60*M60</f>
        <v>16.062499999999996</v>
      </c>
    </row>
    <row r="61" spans="6:15" ht="15">
      <c r="F61" s="98">
        <v>6.1</v>
      </c>
      <c r="G61" s="98">
        <v>6.4</v>
      </c>
      <c r="H61" s="98">
        <v>6.1</v>
      </c>
      <c r="I61" s="98">
        <v>6.1</v>
      </c>
      <c r="J61" s="98">
        <v>6.4</v>
      </c>
      <c r="K61" s="98">
        <v>6.2</v>
      </c>
      <c r="L61" s="96">
        <f>((SUM(E61:K61)-MAX(E61:K61)-MIN(E61:K61)))/4</f>
        <v>6.200000000000001</v>
      </c>
      <c r="M61" s="239">
        <v>2.8</v>
      </c>
      <c r="O61" s="234">
        <f>L61*M61</f>
        <v>17.360000000000003</v>
      </c>
    </row>
    <row r="62" spans="6:15" ht="15">
      <c r="F62" s="98">
        <v>6.5</v>
      </c>
      <c r="G62" s="98">
        <v>6.5</v>
      </c>
      <c r="H62" s="98">
        <v>6.8</v>
      </c>
      <c r="I62" s="98">
        <v>6.5</v>
      </c>
      <c r="J62" s="98">
        <v>6.3</v>
      </c>
      <c r="K62" s="98">
        <v>6.3</v>
      </c>
      <c r="L62" s="96">
        <f>((SUM(E62:K62)-MAX(E62:K62)-MIN(E62:K62)))/4</f>
        <v>6.45</v>
      </c>
      <c r="M62" s="238">
        <v>2.8</v>
      </c>
      <c r="O62" s="234">
        <f>L62*M62</f>
        <v>18.06</v>
      </c>
    </row>
    <row r="63" spans="6:15" ht="15">
      <c r="F63" s="98">
        <v>6.3</v>
      </c>
      <c r="G63" s="98">
        <v>5.7</v>
      </c>
      <c r="H63" s="98">
        <v>6.3</v>
      </c>
      <c r="I63" s="98">
        <v>6.4</v>
      </c>
      <c r="J63" s="98">
        <v>6.4</v>
      </c>
      <c r="K63" s="98">
        <v>6.4</v>
      </c>
      <c r="L63" s="96">
        <f>((SUM(E63:K63)-MAX(E63:K63)-MIN(E63:K63)))/4</f>
        <v>6.3500000000000005</v>
      </c>
      <c r="M63" s="238">
        <v>2.7</v>
      </c>
      <c r="O63" s="234">
        <f>L63*M63</f>
        <v>17.145000000000003</v>
      </c>
    </row>
    <row r="64" spans="2:16" ht="15">
      <c r="B64" s="167">
        <v>8</v>
      </c>
      <c r="C64" s="167" t="s">
        <v>108</v>
      </c>
      <c r="D64" s="167">
        <v>1997</v>
      </c>
      <c r="E64" s="167" t="s">
        <v>101</v>
      </c>
      <c r="F64" s="98">
        <v>1</v>
      </c>
      <c r="G64" s="98">
        <v>2</v>
      </c>
      <c r="H64" s="98">
        <v>3</v>
      </c>
      <c r="I64" s="98">
        <v>4</v>
      </c>
      <c r="J64" s="98">
        <v>5</v>
      </c>
      <c r="K64" s="98">
        <v>6</v>
      </c>
      <c r="L64" s="96"/>
      <c r="P64" s="241">
        <f>SUM(O65:O68)/10.8*10</f>
        <v>60.58333333333333</v>
      </c>
    </row>
    <row r="65" spans="6:15" ht="15">
      <c r="F65" s="98">
        <v>6.2</v>
      </c>
      <c r="G65" s="98">
        <v>6.3</v>
      </c>
      <c r="H65" s="98">
        <v>6.6</v>
      </c>
      <c r="I65" s="98">
        <v>6.2</v>
      </c>
      <c r="J65" s="98">
        <v>6.2</v>
      </c>
      <c r="K65" s="98">
        <v>6.2</v>
      </c>
      <c r="L65" s="96">
        <f>((SUM(E65:K65)-MAX(E65:K65)-MIN(E65:K65)))/4</f>
        <v>6.2250000000000005</v>
      </c>
      <c r="M65" s="238">
        <v>2.5</v>
      </c>
      <c r="O65" s="234">
        <f>L65*M65</f>
        <v>15.562500000000002</v>
      </c>
    </row>
    <row r="66" spans="6:15" ht="15">
      <c r="F66" s="98">
        <v>5.7</v>
      </c>
      <c r="G66" s="98">
        <v>5.8</v>
      </c>
      <c r="H66" s="98">
        <v>5.9</v>
      </c>
      <c r="I66" s="98">
        <v>5.9</v>
      </c>
      <c r="J66" s="98">
        <v>6</v>
      </c>
      <c r="K66" s="98">
        <v>5.8</v>
      </c>
      <c r="L66" s="96">
        <f>((SUM(E66:K66)-MAX(E66:K66)-MIN(E66:K66)))/4</f>
        <v>5.849999999999999</v>
      </c>
      <c r="M66" s="239">
        <v>2.8</v>
      </c>
      <c r="O66" s="234">
        <f>L66*M66</f>
        <v>16.379999999999995</v>
      </c>
    </row>
    <row r="67" spans="6:15" ht="15">
      <c r="F67" s="98">
        <v>6</v>
      </c>
      <c r="G67" s="98">
        <v>6.3</v>
      </c>
      <c r="H67" s="98">
        <v>6.6</v>
      </c>
      <c r="I67" s="98">
        <v>6.1</v>
      </c>
      <c r="J67" s="98">
        <v>6</v>
      </c>
      <c r="K67" s="98">
        <v>6.2</v>
      </c>
      <c r="L67" s="96">
        <f>((SUM(E67:K67)-MAX(E67:K67)-MIN(E67:K67)))/4</f>
        <v>6.15</v>
      </c>
      <c r="M67" s="238">
        <v>2.8</v>
      </c>
      <c r="O67" s="234">
        <f>L67*M67</f>
        <v>17.22</v>
      </c>
    </row>
    <row r="68" spans="6:15" ht="15">
      <c r="F68" s="98">
        <v>6</v>
      </c>
      <c r="G68" s="98">
        <v>6.2</v>
      </c>
      <c r="H68" s="98">
        <v>5.9</v>
      </c>
      <c r="I68" s="98">
        <v>6.1</v>
      </c>
      <c r="J68" s="98">
        <v>6</v>
      </c>
      <c r="K68" s="98">
        <v>6</v>
      </c>
      <c r="L68" s="96">
        <f>((SUM(E68:K68)-MAX(E68:K68)-MIN(E68:K68)))/4</f>
        <v>6.025</v>
      </c>
      <c r="M68" s="238">
        <v>2.7</v>
      </c>
      <c r="O68" s="234">
        <f>L68*M68</f>
        <v>16.267500000000002</v>
      </c>
    </row>
    <row r="69" spans="2:16" ht="15">
      <c r="B69" s="167">
        <v>9</v>
      </c>
      <c r="C69" s="167" t="s">
        <v>109</v>
      </c>
      <c r="D69" s="167">
        <v>1997</v>
      </c>
      <c r="E69" s="167" t="s">
        <v>104</v>
      </c>
      <c r="F69" s="98">
        <v>1</v>
      </c>
      <c r="G69" s="98">
        <v>2</v>
      </c>
      <c r="H69" s="98">
        <v>3</v>
      </c>
      <c r="I69" s="98">
        <v>4</v>
      </c>
      <c r="J69" s="98">
        <v>5</v>
      </c>
      <c r="K69" s="98">
        <v>6</v>
      </c>
      <c r="L69" s="96"/>
      <c r="P69" s="241">
        <f>SUM(O70:O73)/10.8*10</f>
        <v>67.16666666666666</v>
      </c>
    </row>
    <row r="70" spans="6:15" ht="15">
      <c r="F70" s="98">
        <v>6.5</v>
      </c>
      <c r="G70" s="98">
        <v>6.6</v>
      </c>
      <c r="H70" s="98">
        <v>7</v>
      </c>
      <c r="I70" s="98">
        <v>6.9</v>
      </c>
      <c r="J70" s="98">
        <v>6.8</v>
      </c>
      <c r="K70" s="98">
        <v>7</v>
      </c>
      <c r="L70" s="96">
        <f>((SUM(E70:K70)-MAX(E70:K70)-MIN(E70:K70)))/4</f>
        <v>6.824999999999999</v>
      </c>
      <c r="M70" s="238">
        <v>2.5</v>
      </c>
      <c r="O70" s="234">
        <f>L70*M70</f>
        <v>17.0625</v>
      </c>
    </row>
    <row r="71" spans="6:15" ht="15">
      <c r="F71" s="98">
        <v>6.9</v>
      </c>
      <c r="G71" s="98">
        <v>6.7</v>
      </c>
      <c r="H71" s="98">
        <v>6.2</v>
      </c>
      <c r="I71" s="98">
        <v>6.9</v>
      </c>
      <c r="J71" s="98">
        <v>6.3</v>
      </c>
      <c r="K71" s="98">
        <v>6.8</v>
      </c>
      <c r="L71" s="96">
        <f>((SUM(E71:K71)-MAX(E71:K71)-MIN(E71:K71)))/4</f>
        <v>6.675</v>
      </c>
      <c r="M71" s="239">
        <v>2.8</v>
      </c>
      <c r="O71" s="234">
        <f>L71*M71</f>
        <v>18.689999999999998</v>
      </c>
    </row>
    <row r="72" spans="6:15" ht="15">
      <c r="F72" s="98">
        <v>6.7</v>
      </c>
      <c r="G72" s="98">
        <v>6.6</v>
      </c>
      <c r="H72" s="98">
        <v>6.7</v>
      </c>
      <c r="I72" s="98">
        <v>6.8</v>
      </c>
      <c r="J72" s="98">
        <v>6.8</v>
      </c>
      <c r="K72" s="98">
        <v>6.8</v>
      </c>
      <c r="L72" s="96">
        <f>((SUM(E72:K72)-MAX(E72:K72)-MIN(E72:K72)))/4</f>
        <v>6.75</v>
      </c>
      <c r="M72" s="238">
        <v>2.8</v>
      </c>
      <c r="O72" s="234">
        <f>L72*M72</f>
        <v>18.9</v>
      </c>
    </row>
    <row r="73" spans="6:15" ht="15">
      <c r="F73" s="98">
        <v>6.8</v>
      </c>
      <c r="G73" s="98">
        <v>6.5</v>
      </c>
      <c r="H73" s="98">
        <v>6.2</v>
      </c>
      <c r="I73" s="98">
        <v>6.9</v>
      </c>
      <c r="J73" s="98">
        <v>6.5</v>
      </c>
      <c r="K73" s="98">
        <v>6.7</v>
      </c>
      <c r="L73" s="96">
        <f>((SUM(E73:K73)-MAX(E73:K73)-MIN(E73:K73)))/4</f>
        <v>6.625000000000001</v>
      </c>
      <c r="M73" s="238">
        <v>2.7</v>
      </c>
      <c r="O73" s="234">
        <f>L73*M73</f>
        <v>17.887500000000003</v>
      </c>
    </row>
    <row r="74" spans="2:16" ht="15">
      <c r="B74" s="167">
        <v>10</v>
      </c>
      <c r="C74" s="167" t="s">
        <v>110</v>
      </c>
      <c r="D74" s="167">
        <v>1997</v>
      </c>
      <c r="E74" s="167" t="s">
        <v>104</v>
      </c>
      <c r="F74" s="240"/>
      <c r="G74" s="98">
        <v>2</v>
      </c>
      <c r="H74" s="98">
        <v>3</v>
      </c>
      <c r="I74" s="98">
        <v>4</v>
      </c>
      <c r="J74" s="98">
        <v>5</v>
      </c>
      <c r="K74" s="98">
        <v>6</v>
      </c>
      <c r="L74" s="96"/>
      <c r="P74" s="241">
        <f>SUM(O75:O78)/10.8*10</f>
        <v>64.90509259259258</v>
      </c>
    </row>
    <row r="75" spans="6:15" ht="15">
      <c r="F75" s="98">
        <v>6.4</v>
      </c>
      <c r="G75" s="98">
        <v>6.5</v>
      </c>
      <c r="H75" s="98">
        <v>6.5</v>
      </c>
      <c r="I75" s="98">
        <v>6.8</v>
      </c>
      <c r="J75" s="98">
        <v>6.5</v>
      </c>
      <c r="K75" s="98">
        <v>6.7</v>
      </c>
      <c r="L75" s="96">
        <f>((SUM(E75:K75)-MAX(E75:K75)-MIN(E75:K75)))/4</f>
        <v>6.5500000000000025</v>
      </c>
      <c r="M75" s="238">
        <v>2.5</v>
      </c>
      <c r="O75" s="234">
        <f>L75*M75</f>
        <v>16.375000000000007</v>
      </c>
    </row>
    <row r="76" spans="6:15" ht="15">
      <c r="F76" s="98">
        <v>6.5</v>
      </c>
      <c r="G76" s="98">
        <v>6.5</v>
      </c>
      <c r="H76" s="98">
        <v>6.1</v>
      </c>
      <c r="I76" s="98">
        <v>6</v>
      </c>
      <c r="J76" s="98">
        <v>6.1</v>
      </c>
      <c r="K76" s="98">
        <v>5.9</v>
      </c>
      <c r="L76" s="96">
        <f>((SUM(E76:K76)-MAX(E76:K76)-MIN(E76:K76)))/4</f>
        <v>6.175000000000001</v>
      </c>
      <c r="M76" s="239">
        <v>2.8</v>
      </c>
      <c r="O76" s="234">
        <f>L76*M76</f>
        <v>17.29</v>
      </c>
    </row>
    <row r="77" spans="6:15" ht="15">
      <c r="F77" s="98">
        <v>6.4</v>
      </c>
      <c r="G77" s="98">
        <v>6.5</v>
      </c>
      <c r="H77" s="98">
        <v>6.5</v>
      </c>
      <c r="I77" s="98">
        <v>6.7</v>
      </c>
      <c r="J77" s="98">
        <v>6.6</v>
      </c>
      <c r="K77" s="98">
        <v>6.7</v>
      </c>
      <c r="L77" s="96">
        <f>((SUM(E77:K77)-MAX(E77:K77)-MIN(E77:K77)))/4</f>
        <v>6.574999999999999</v>
      </c>
      <c r="M77" s="238">
        <v>2.8</v>
      </c>
      <c r="O77" s="234">
        <f>L77*M77</f>
        <v>18.409999999999997</v>
      </c>
    </row>
    <row r="78" spans="6:15" ht="15">
      <c r="F78" s="98">
        <v>6.7</v>
      </c>
      <c r="G78" s="98">
        <v>6.8</v>
      </c>
      <c r="H78" s="98">
        <v>6.5</v>
      </c>
      <c r="I78" s="98">
        <v>6.7</v>
      </c>
      <c r="J78" s="98">
        <v>6.8</v>
      </c>
      <c r="K78" s="98">
        <v>6.3</v>
      </c>
      <c r="L78" s="96">
        <f>((SUM(E78:K78)-MAX(E78:K78)-MIN(E78:K78)))/4</f>
        <v>6.675</v>
      </c>
      <c r="M78" s="238">
        <v>2.7</v>
      </c>
      <c r="O78" s="234">
        <f>L78*M78</f>
        <v>18.0225</v>
      </c>
    </row>
    <row r="79" spans="2:16" ht="15">
      <c r="B79" s="167">
        <v>11</v>
      </c>
      <c r="C79" s="167" t="s">
        <v>111</v>
      </c>
      <c r="D79" s="167">
        <v>1997</v>
      </c>
      <c r="E79" s="167" t="s">
        <v>76</v>
      </c>
      <c r="F79" s="98">
        <v>1</v>
      </c>
      <c r="G79" s="98">
        <v>2</v>
      </c>
      <c r="H79" s="98">
        <v>3</v>
      </c>
      <c r="I79" s="98">
        <v>4</v>
      </c>
      <c r="J79" s="98">
        <v>5</v>
      </c>
      <c r="K79" s="98">
        <v>6</v>
      </c>
      <c r="L79" s="96"/>
      <c r="P79" s="241">
        <f>SUM(O80:O83)/10.8*10</f>
        <v>67.03009259259258</v>
      </c>
    </row>
    <row r="80" spans="6:15" ht="15">
      <c r="F80" s="98">
        <v>7</v>
      </c>
      <c r="G80" s="98">
        <v>6.8</v>
      </c>
      <c r="H80" s="98">
        <v>7.1</v>
      </c>
      <c r="I80" s="98">
        <v>6.7</v>
      </c>
      <c r="J80" s="98">
        <v>6.6</v>
      </c>
      <c r="K80" s="98">
        <v>6.8</v>
      </c>
      <c r="L80" s="96">
        <f>((SUM(E80:K80)-MAX(E80:K80)-MIN(E80:K80)))/4</f>
        <v>6.8249999999999975</v>
      </c>
      <c r="M80" s="238">
        <v>2.5</v>
      </c>
      <c r="O80" s="234">
        <f>L80*M80</f>
        <v>17.062499999999993</v>
      </c>
    </row>
    <row r="81" spans="6:15" ht="15">
      <c r="F81" s="98">
        <v>6.5</v>
      </c>
      <c r="G81" s="98">
        <v>6.6</v>
      </c>
      <c r="H81" s="98">
        <v>6.5</v>
      </c>
      <c r="I81" s="98">
        <v>6.5</v>
      </c>
      <c r="J81" s="98">
        <v>6.6</v>
      </c>
      <c r="K81" s="98">
        <v>6.5</v>
      </c>
      <c r="L81" s="96">
        <f>((SUM(E81:K81)-MAX(E81:K81)-MIN(E81:K81)))/4</f>
        <v>6.525</v>
      </c>
      <c r="M81" s="239">
        <v>2.8</v>
      </c>
      <c r="O81" s="234">
        <f>L81*M81</f>
        <v>18.27</v>
      </c>
    </row>
    <row r="82" spans="6:15" ht="15">
      <c r="F82" s="98">
        <v>6.9</v>
      </c>
      <c r="G82" s="98">
        <v>6.6</v>
      </c>
      <c r="H82" s="98">
        <v>6.6</v>
      </c>
      <c r="I82" s="98">
        <v>6.8</v>
      </c>
      <c r="J82" s="98">
        <v>6.8</v>
      </c>
      <c r="K82" s="98">
        <v>6.9</v>
      </c>
      <c r="L82" s="96">
        <f>((SUM(E82:K82)-MAX(E82:K82)-MIN(E82:K82)))/4</f>
        <v>6.775</v>
      </c>
      <c r="M82" s="238">
        <v>2.8</v>
      </c>
      <c r="O82" s="234">
        <f>L82*M82</f>
        <v>18.97</v>
      </c>
    </row>
    <row r="83" spans="6:15" ht="15">
      <c r="F83" s="98">
        <v>6.7</v>
      </c>
      <c r="G83" s="98">
        <v>6.8</v>
      </c>
      <c r="H83" s="98">
        <v>6.7</v>
      </c>
      <c r="I83" s="98">
        <v>6.7</v>
      </c>
      <c r="J83" s="98">
        <v>6.7</v>
      </c>
      <c r="K83" s="98">
        <v>6.6</v>
      </c>
      <c r="L83" s="96">
        <f>((SUM(E83:K83)-MAX(E83:K83)-MIN(E83:K83)))/4</f>
        <v>6.700000000000001</v>
      </c>
      <c r="M83" s="238">
        <v>2.7</v>
      </c>
      <c r="O83" s="234">
        <f>L83*M83</f>
        <v>18.090000000000003</v>
      </c>
    </row>
    <row r="84" spans="2:16" ht="15">
      <c r="B84" s="167">
        <v>12</v>
      </c>
      <c r="C84" s="167" t="s">
        <v>112</v>
      </c>
      <c r="D84" s="167">
        <v>1998</v>
      </c>
      <c r="E84" s="167" t="s">
        <v>101</v>
      </c>
      <c r="F84" s="98">
        <v>1</v>
      </c>
      <c r="G84" s="98">
        <v>2</v>
      </c>
      <c r="H84" s="98">
        <v>3</v>
      </c>
      <c r="I84" s="98">
        <v>4</v>
      </c>
      <c r="J84" s="98">
        <v>5</v>
      </c>
      <c r="K84" s="98">
        <v>6</v>
      </c>
      <c r="L84" s="96"/>
      <c r="P84" s="241">
        <f>SUM(O85:O88)/10.8*10</f>
        <v>56.291666666666664</v>
      </c>
    </row>
    <row r="85" spans="6:15" ht="15">
      <c r="F85" s="232">
        <v>6.2</v>
      </c>
      <c r="G85" s="232">
        <v>6.3</v>
      </c>
      <c r="H85" s="232">
        <v>6.4</v>
      </c>
      <c r="I85" s="232">
        <v>6.2</v>
      </c>
      <c r="J85" s="232">
        <v>5.9</v>
      </c>
      <c r="K85" s="232">
        <v>5.9</v>
      </c>
      <c r="L85" s="96">
        <f>((SUM(E85:K85)-MAX(E85:K85)-MIN(E85:K85)))/4</f>
        <v>6.15</v>
      </c>
      <c r="M85" s="238">
        <v>2.5</v>
      </c>
      <c r="O85" s="234">
        <f>L85*M85</f>
        <v>15.375</v>
      </c>
    </row>
    <row r="86" spans="6:15" ht="15">
      <c r="F86" s="232">
        <v>5.5</v>
      </c>
      <c r="G86" s="232">
        <v>5.2</v>
      </c>
      <c r="H86" s="232">
        <v>5.5</v>
      </c>
      <c r="I86" s="232">
        <v>5.3</v>
      </c>
      <c r="J86" s="232">
        <v>5.3</v>
      </c>
      <c r="K86" s="232">
        <v>5.4</v>
      </c>
      <c r="L86" s="96">
        <f>((SUM(E86:K86)-MAX(E86:K86)-MIN(E86:K86)))/4</f>
        <v>5.375000000000001</v>
      </c>
      <c r="M86" s="239">
        <v>2.8</v>
      </c>
      <c r="O86" s="234">
        <f>L86*M86</f>
        <v>15.05</v>
      </c>
    </row>
    <row r="87" spans="6:15" ht="15">
      <c r="F87" s="232">
        <v>6</v>
      </c>
      <c r="G87" s="232">
        <v>6.2</v>
      </c>
      <c r="H87" s="232">
        <v>6.3</v>
      </c>
      <c r="I87" s="232">
        <v>6.1</v>
      </c>
      <c r="J87" s="232">
        <v>5.8</v>
      </c>
      <c r="K87" s="232">
        <v>5.8</v>
      </c>
      <c r="L87" s="96">
        <f>((SUM(E87:K87)-MAX(E87:K87)-MIN(E87:K87)))/4</f>
        <v>6.025</v>
      </c>
      <c r="M87" s="238">
        <v>2.8</v>
      </c>
      <c r="O87" s="234">
        <f>L87*M87</f>
        <v>16.87</v>
      </c>
    </row>
    <row r="88" spans="6:15" ht="15">
      <c r="F88" s="232">
        <v>5</v>
      </c>
      <c r="G88" s="232">
        <v>5</v>
      </c>
      <c r="H88" s="232">
        <v>5</v>
      </c>
      <c r="I88" s="232">
        <v>5</v>
      </c>
      <c r="J88" s="232">
        <v>5</v>
      </c>
      <c r="K88" s="232">
        <v>5</v>
      </c>
      <c r="L88" s="96">
        <f>((SUM(E88:K88)-MAX(E88:K88)-MIN(E88:K88)))/4</f>
        <v>5</v>
      </c>
      <c r="M88" s="238">
        <v>2.7</v>
      </c>
      <c r="O88" s="234">
        <f>L88*M88</f>
        <v>13.5</v>
      </c>
    </row>
    <row r="89" spans="2:16" ht="15">
      <c r="B89" s="167">
        <v>13</v>
      </c>
      <c r="C89" s="167" t="s">
        <v>113</v>
      </c>
      <c r="D89" s="167">
        <v>1997</v>
      </c>
      <c r="E89" s="167" t="s">
        <v>76</v>
      </c>
      <c r="F89" s="98">
        <v>1</v>
      </c>
      <c r="G89" s="98">
        <v>2</v>
      </c>
      <c r="H89" s="98">
        <v>3</v>
      </c>
      <c r="I89" s="98">
        <v>4</v>
      </c>
      <c r="J89" s="98">
        <v>5</v>
      </c>
      <c r="K89" s="98">
        <v>6</v>
      </c>
      <c r="L89" s="96"/>
      <c r="P89" s="241">
        <f>SUM(O90:O93)/10.8*10</f>
        <v>63.14120370370371</v>
      </c>
    </row>
    <row r="90" spans="6:15" ht="15">
      <c r="F90" s="97">
        <v>6.6</v>
      </c>
      <c r="G90" s="232">
        <v>6.5</v>
      </c>
      <c r="H90" s="232">
        <v>6.5</v>
      </c>
      <c r="I90" s="232">
        <v>6.5</v>
      </c>
      <c r="J90" s="232">
        <v>6.6</v>
      </c>
      <c r="K90" s="232">
        <v>6.1</v>
      </c>
      <c r="L90" s="96">
        <f>((SUM(E90:K90)-MAX(E90:K90)-MIN(E90:K90)))/4</f>
        <v>6.525</v>
      </c>
      <c r="M90" s="238">
        <v>2.5</v>
      </c>
      <c r="O90" s="234">
        <f>L90*M90</f>
        <v>16.3125</v>
      </c>
    </row>
    <row r="91" spans="6:15" ht="15">
      <c r="F91" s="97">
        <v>6</v>
      </c>
      <c r="G91" s="232">
        <v>6.3</v>
      </c>
      <c r="H91" s="232">
        <v>6.1</v>
      </c>
      <c r="I91" s="232">
        <v>6</v>
      </c>
      <c r="J91" s="232">
        <v>5.9</v>
      </c>
      <c r="K91" s="232">
        <v>5.8</v>
      </c>
      <c r="L91" s="96">
        <f>((SUM(E91:K91)-MAX(E91:K91)-MIN(E91:K91)))/4</f>
        <v>5.999999999999998</v>
      </c>
      <c r="M91" s="239">
        <v>2.8</v>
      </c>
      <c r="O91" s="234">
        <f>L91*M91</f>
        <v>16.799999999999994</v>
      </c>
    </row>
    <row r="92" spans="6:15" ht="15">
      <c r="F92" s="97">
        <v>6.6</v>
      </c>
      <c r="G92" s="232">
        <v>6.4</v>
      </c>
      <c r="H92" s="232">
        <v>6.6</v>
      </c>
      <c r="I92" s="232">
        <v>6.6</v>
      </c>
      <c r="J92" s="232">
        <v>6.6</v>
      </c>
      <c r="K92" s="232">
        <v>6.3</v>
      </c>
      <c r="L92" s="96">
        <f>((SUM(E92:K92)-MAX(E92:K92)-MIN(E92:K92)))/4</f>
        <v>6.55</v>
      </c>
      <c r="M92" s="238">
        <v>2.8</v>
      </c>
      <c r="O92" s="234">
        <f>L92*M92</f>
        <v>18.34</v>
      </c>
    </row>
    <row r="93" spans="6:15" ht="15">
      <c r="F93" s="97">
        <v>6.3</v>
      </c>
      <c r="G93" s="232">
        <v>6.4</v>
      </c>
      <c r="H93" s="232">
        <v>6.3</v>
      </c>
      <c r="I93" s="232">
        <v>6</v>
      </c>
      <c r="J93" s="232">
        <v>6.2</v>
      </c>
      <c r="K93" s="232">
        <v>6</v>
      </c>
      <c r="L93" s="96">
        <f>((SUM(E93:K93)-MAX(E93:K93)-MIN(E93:K93)))/4</f>
        <v>6.200000000000001</v>
      </c>
      <c r="M93" s="238">
        <v>2.7</v>
      </c>
      <c r="O93" s="234">
        <f>L93*M93</f>
        <v>16.740000000000006</v>
      </c>
    </row>
    <row r="94" spans="2:16" ht="15">
      <c r="B94" s="167">
        <v>14</v>
      </c>
      <c r="C94" s="167" t="s">
        <v>114</v>
      </c>
      <c r="D94" s="167">
        <v>1996</v>
      </c>
      <c r="E94" s="167" t="s">
        <v>104</v>
      </c>
      <c r="F94" s="98">
        <v>1</v>
      </c>
      <c r="G94" s="98">
        <v>2</v>
      </c>
      <c r="H94" s="98">
        <v>3</v>
      </c>
      <c r="I94" s="98">
        <v>4</v>
      </c>
      <c r="J94" s="98">
        <v>5</v>
      </c>
      <c r="K94" s="98">
        <v>6</v>
      </c>
      <c r="L94" s="96"/>
      <c r="P94" s="241">
        <f>SUM(O95:O98)/10.8*10</f>
        <v>68.14583333333333</v>
      </c>
    </row>
    <row r="95" spans="6:15" ht="15">
      <c r="F95" s="98">
        <v>6.4</v>
      </c>
      <c r="G95" s="98">
        <v>6.6</v>
      </c>
      <c r="H95" s="98">
        <v>6.6</v>
      </c>
      <c r="I95" s="98">
        <v>6.7</v>
      </c>
      <c r="J95" s="98">
        <v>6.8</v>
      </c>
      <c r="K95" s="98">
        <v>6.9</v>
      </c>
      <c r="L95" s="96">
        <f>((SUM(E95:K95)-MAX(E95:K95)-MIN(E95:K95)))/4</f>
        <v>6.675000000000001</v>
      </c>
      <c r="M95" s="238">
        <v>2.5</v>
      </c>
      <c r="O95" s="234">
        <f>L95*M95</f>
        <v>16.6875</v>
      </c>
    </row>
    <row r="96" spans="6:15" ht="15">
      <c r="F96" s="98">
        <v>7</v>
      </c>
      <c r="G96" s="98">
        <v>6.6</v>
      </c>
      <c r="H96" s="98">
        <v>6.8</v>
      </c>
      <c r="I96" s="98">
        <v>6.9</v>
      </c>
      <c r="J96" s="98">
        <v>6.8</v>
      </c>
      <c r="K96" s="98">
        <v>7</v>
      </c>
      <c r="L96" s="96">
        <f>((SUM(E96:K96)-MAX(E96:K96)-MIN(E96:K96)))/4</f>
        <v>6.874999999999998</v>
      </c>
      <c r="M96" s="239">
        <v>2.8</v>
      </c>
      <c r="O96" s="234">
        <f>L96*M96</f>
        <v>19.249999999999993</v>
      </c>
    </row>
    <row r="97" spans="6:15" ht="15">
      <c r="F97" s="98">
        <v>6.5</v>
      </c>
      <c r="G97" s="98">
        <v>6.6</v>
      </c>
      <c r="H97" s="98">
        <v>6.6</v>
      </c>
      <c r="I97" s="98">
        <v>6.8</v>
      </c>
      <c r="J97" s="98">
        <v>6.8</v>
      </c>
      <c r="K97" s="98">
        <v>6.8</v>
      </c>
      <c r="L97" s="96">
        <f>((SUM(E97:K97)-MAX(E97:K97)-MIN(E97:K97)))/4</f>
        <v>6.699999999999999</v>
      </c>
      <c r="M97" s="238">
        <v>2.8</v>
      </c>
      <c r="O97" s="234">
        <f>L97*M97</f>
        <v>18.759999999999998</v>
      </c>
    </row>
    <row r="98" spans="6:15" ht="15">
      <c r="F98" s="98">
        <v>7</v>
      </c>
      <c r="G98" s="98">
        <v>6.7</v>
      </c>
      <c r="H98" s="98">
        <v>6.9</v>
      </c>
      <c r="I98" s="98">
        <v>7.1</v>
      </c>
      <c r="J98" s="98">
        <v>7</v>
      </c>
      <c r="K98" s="98">
        <v>7.1</v>
      </c>
      <c r="L98" s="96">
        <f>((SUM(E98:K98)-MAX(E98:K98)-MIN(E98:K98)))/4</f>
        <v>7.000000000000001</v>
      </c>
      <c r="M98" s="238">
        <v>2.7</v>
      </c>
      <c r="O98" s="234">
        <f>L98*M98</f>
        <v>18.900000000000002</v>
      </c>
    </row>
    <row r="99" spans="2:16" ht="15">
      <c r="B99" s="167">
        <v>15</v>
      </c>
      <c r="C99" s="167" t="s">
        <v>115</v>
      </c>
      <c r="D99" s="167">
        <v>1996</v>
      </c>
      <c r="E99" s="167" t="s">
        <v>104</v>
      </c>
      <c r="F99" s="98">
        <v>1</v>
      </c>
      <c r="G99" s="98">
        <v>2</v>
      </c>
      <c r="H99" s="98">
        <v>3</v>
      </c>
      <c r="I99" s="98">
        <v>4</v>
      </c>
      <c r="J99" s="98">
        <v>5</v>
      </c>
      <c r="K99" s="98">
        <v>6</v>
      </c>
      <c r="L99" s="96"/>
      <c r="P99" s="241">
        <f>SUM(O100:O103)/10.8*10</f>
        <v>64.47685185185183</v>
      </c>
    </row>
    <row r="100" spans="6:15" ht="15">
      <c r="F100" s="98">
        <v>6.3</v>
      </c>
      <c r="G100" s="98">
        <v>6.5</v>
      </c>
      <c r="H100" s="98">
        <v>6.6</v>
      </c>
      <c r="I100" s="98">
        <v>6.6</v>
      </c>
      <c r="J100" s="98">
        <v>6.6</v>
      </c>
      <c r="K100" s="98">
        <v>6.8</v>
      </c>
      <c r="L100" s="96">
        <f>((SUM(E100:K100)-MAX(E100:K100)-MIN(E100:K100)))/4</f>
        <v>6.575</v>
      </c>
      <c r="M100" s="238">
        <v>2.5</v>
      </c>
      <c r="O100" s="234">
        <f>L100*M100</f>
        <v>16.4375</v>
      </c>
    </row>
    <row r="101" spans="6:15" ht="15">
      <c r="F101" s="98">
        <v>6.3</v>
      </c>
      <c r="G101" s="98">
        <v>6.3</v>
      </c>
      <c r="H101" s="98">
        <v>6.3</v>
      </c>
      <c r="I101" s="98">
        <v>6.3</v>
      </c>
      <c r="J101" s="98">
        <v>6.2</v>
      </c>
      <c r="K101" s="98">
        <v>6</v>
      </c>
      <c r="L101" s="96">
        <f>((SUM(E101:K101)-MAX(E101:K101)-MIN(E101:K101)))/4</f>
        <v>6.2749999999999995</v>
      </c>
      <c r="M101" s="239">
        <v>2.8</v>
      </c>
      <c r="O101" s="234">
        <f>L101*M101</f>
        <v>17.569999999999997</v>
      </c>
    </row>
    <row r="102" spans="6:15" ht="15">
      <c r="F102" s="98">
        <v>6.5</v>
      </c>
      <c r="G102" s="98">
        <v>6.5</v>
      </c>
      <c r="H102" s="98">
        <v>6.7</v>
      </c>
      <c r="I102" s="98">
        <v>6.6</v>
      </c>
      <c r="J102" s="98">
        <v>6.8</v>
      </c>
      <c r="K102" s="98">
        <v>6.7</v>
      </c>
      <c r="L102" s="96">
        <f>((SUM(E102:K102)-MAX(E102:K102)-MIN(E102:K102)))/4</f>
        <v>6.625</v>
      </c>
      <c r="M102" s="238">
        <v>2.8</v>
      </c>
      <c r="O102" s="234">
        <f>L102*M102</f>
        <v>18.549999999999997</v>
      </c>
    </row>
    <row r="103" spans="6:15" ht="15">
      <c r="F103" s="98">
        <v>6.3</v>
      </c>
      <c r="G103" s="98">
        <v>6.4</v>
      </c>
      <c r="H103" s="98">
        <v>6.3</v>
      </c>
      <c r="I103" s="98">
        <v>6.3</v>
      </c>
      <c r="J103" s="98">
        <v>6.3</v>
      </c>
      <c r="K103" s="98">
        <v>6.4</v>
      </c>
      <c r="L103" s="96">
        <f>((SUM(E103:K103)-MAX(E103:K103)-MIN(E103:K103)))/4</f>
        <v>6.325</v>
      </c>
      <c r="M103" s="238">
        <v>2.7</v>
      </c>
      <c r="O103" s="234">
        <f>L103*M103</f>
        <v>17.0775</v>
      </c>
    </row>
    <row r="104" spans="2:16" ht="15">
      <c r="B104" s="167">
        <v>16</v>
      </c>
      <c r="C104" s="167" t="s">
        <v>116</v>
      </c>
      <c r="D104" s="167">
        <v>1997</v>
      </c>
      <c r="E104" s="167" t="s">
        <v>104</v>
      </c>
      <c r="F104" s="98">
        <v>1</v>
      </c>
      <c r="G104" s="98">
        <v>2</v>
      </c>
      <c r="H104" s="98">
        <v>3</v>
      </c>
      <c r="I104" s="98">
        <v>4</v>
      </c>
      <c r="J104" s="98">
        <v>5</v>
      </c>
      <c r="K104" s="98">
        <v>6</v>
      </c>
      <c r="L104" s="96"/>
      <c r="P104" s="241">
        <f>SUM(O105:O108)/10.8*10</f>
        <v>62.10648148148148</v>
      </c>
    </row>
    <row r="105" spans="6:15" ht="15">
      <c r="F105" s="98">
        <v>6.4</v>
      </c>
      <c r="G105" s="98">
        <v>6.4</v>
      </c>
      <c r="H105" s="98">
        <v>6.2</v>
      </c>
      <c r="I105" s="98">
        <v>6.4</v>
      </c>
      <c r="J105" s="98">
        <v>6.3</v>
      </c>
      <c r="K105" s="98">
        <v>6.3</v>
      </c>
      <c r="L105" s="96">
        <f>((SUM(E105:K105)-MAX(E105:K105)-MIN(E105:K105)))/4</f>
        <v>6.3500000000000005</v>
      </c>
      <c r="M105" s="238">
        <v>2.5</v>
      </c>
      <c r="O105" s="234">
        <f>L105*M105</f>
        <v>15.875000000000002</v>
      </c>
    </row>
    <row r="106" spans="6:15" ht="15">
      <c r="F106" s="98">
        <v>6.5</v>
      </c>
      <c r="G106" s="98">
        <v>6.4</v>
      </c>
      <c r="H106" s="98">
        <v>5.9</v>
      </c>
      <c r="I106" s="98">
        <v>5.8</v>
      </c>
      <c r="J106" s="98">
        <v>5.9</v>
      </c>
      <c r="K106" s="98">
        <v>6</v>
      </c>
      <c r="L106" s="96">
        <f>((SUM(E106:K106)-MAX(E106:K106)-MIN(E106:K106)))/4</f>
        <v>6.05</v>
      </c>
      <c r="M106" s="239">
        <v>2.8</v>
      </c>
      <c r="O106" s="234">
        <f>L106*M106</f>
        <v>16.939999999999998</v>
      </c>
    </row>
    <row r="107" spans="6:15" ht="15">
      <c r="F107" s="98">
        <v>6.4</v>
      </c>
      <c r="G107" s="98">
        <v>6.5</v>
      </c>
      <c r="H107" s="98">
        <v>6.4</v>
      </c>
      <c r="I107" s="98">
        <v>6.5</v>
      </c>
      <c r="J107" s="98">
        <v>6.7</v>
      </c>
      <c r="K107" s="98">
        <v>6</v>
      </c>
      <c r="L107" s="96">
        <f>((SUM(E107:K107)-MAX(E107:K107)-MIN(E107:K107)))/4</f>
        <v>6.45</v>
      </c>
      <c r="M107" s="238">
        <v>2.8</v>
      </c>
      <c r="O107" s="234">
        <f>L107*M107</f>
        <v>18.06</v>
      </c>
    </row>
    <row r="108" spans="6:15" ht="15">
      <c r="F108" s="98">
        <v>6.4</v>
      </c>
      <c r="G108" s="98">
        <v>6</v>
      </c>
      <c r="H108" s="98">
        <v>6</v>
      </c>
      <c r="I108" s="98">
        <v>5.9</v>
      </c>
      <c r="J108" s="98">
        <v>6</v>
      </c>
      <c r="K108" s="98">
        <v>6</v>
      </c>
      <c r="L108" s="96">
        <f>((SUM(E108:K108)-MAX(E108:K108)-MIN(E108:K108)))/4</f>
        <v>6</v>
      </c>
      <c r="M108" s="238">
        <v>2.7</v>
      </c>
      <c r="O108" s="234">
        <f>L108*M108</f>
        <v>16.200000000000003</v>
      </c>
    </row>
    <row r="109" spans="2:16" ht="15">
      <c r="B109" s="167">
        <v>17</v>
      </c>
      <c r="C109" s="167" t="s">
        <v>117</v>
      </c>
      <c r="D109" s="167">
        <v>1996</v>
      </c>
      <c r="E109" s="167" t="s">
        <v>104</v>
      </c>
      <c r="F109" s="240"/>
      <c r="G109" s="98">
        <v>2</v>
      </c>
      <c r="H109" s="98">
        <v>3</v>
      </c>
      <c r="I109" s="98">
        <v>4</v>
      </c>
      <c r="J109" s="98">
        <v>5</v>
      </c>
      <c r="K109" s="98">
        <v>6</v>
      </c>
      <c r="L109" s="96"/>
      <c r="P109" s="241">
        <f>SUM(O110:O113)/10.8*10</f>
        <v>64.5</v>
      </c>
    </row>
    <row r="110" spans="6:15" ht="15">
      <c r="F110" s="98">
        <v>6.7</v>
      </c>
      <c r="G110" s="98">
        <v>6.5</v>
      </c>
      <c r="H110" s="98">
        <v>6.4</v>
      </c>
      <c r="I110" s="98">
        <v>6.7</v>
      </c>
      <c r="J110" s="98">
        <v>6.9</v>
      </c>
      <c r="K110" s="98">
        <v>6.9</v>
      </c>
      <c r="L110" s="96">
        <f>((SUM(E110:K110)-MAX(E110:K110)-MIN(E110:K110)))/4</f>
        <v>6.700000000000001</v>
      </c>
      <c r="M110" s="238">
        <v>2.5</v>
      </c>
      <c r="O110" s="234">
        <f>L110*M110</f>
        <v>16.750000000000004</v>
      </c>
    </row>
    <row r="111" spans="6:15" ht="15">
      <c r="F111" s="98">
        <v>6.6</v>
      </c>
      <c r="G111" s="98">
        <v>6.5</v>
      </c>
      <c r="H111" s="98">
        <v>6</v>
      </c>
      <c r="I111" s="98">
        <v>6</v>
      </c>
      <c r="J111" s="98">
        <v>5.8</v>
      </c>
      <c r="K111" s="98">
        <v>5.9</v>
      </c>
      <c r="L111" s="96">
        <f>((SUM(E111:K111)-MAX(E111:K111)-MIN(E111:K111)))/4</f>
        <v>6.1000000000000005</v>
      </c>
      <c r="M111" s="239">
        <v>2.8</v>
      </c>
      <c r="O111" s="234">
        <f>L111*M111</f>
        <v>17.080000000000002</v>
      </c>
    </row>
    <row r="112" spans="6:15" ht="15">
      <c r="F112" s="98">
        <v>6.6</v>
      </c>
      <c r="G112" s="98">
        <v>6.5</v>
      </c>
      <c r="H112" s="98">
        <v>6.5</v>
      </c>
      <c r="I112" s="98">
        <v>6.7</v>
      </c>
      <c r="J112" s="98">
        <v>6.7</v>
      </c>
      <c r="K112" s="98">
        <v>6.7</v>
      </c>
      <c r="L112" s="96">
        <f>((SUM(E112:K112)-MAX(E112:K112)-MIN(E112:K112)))/4</f>
        <v>6.625</v>
      </c>
      <c r="M112" s="238">
        <v>2.8</v>
      </c>
      <c r="O112" s="234">
        <f>L112*M112</f>
        <v>18.549999999999997</v>
      </c>
    </row>
    <row r="113" spans="6:15" ht="15">
      <c r="F113" s="98">
        <v>6.5</v>
      </c>
      <c r="G113" s="98">
        <v>6.5</v>
      </c>
      <c r="H113" s="98">
        <v>6.6</v>
      </c>
      <c r="I113" s="98">
        <v>6.3</v>
      </c>
      <c r="J113" s="98">
        <v>6</v>
      </c>
      <c r="K113" s="98">
        <v>6.3</v>
      </c>
      <c r="L113" s="96">
        <f>((SUM(E113:K113)-MAX(E113:K113)-MIN(E113:K113)))/4</f>
        <v>6.4</v>
      </c>
      <c r="M113" s="238">
        <v>2.7</v>
      </c>
      <c r="O113" s="234">
        <f>L113*M113</f>
        <v>17.28</v>
      </c>
    </row>
    <row r="114" spans="2:16" ht="15">
      <c r="B114" s="167">
        <v>18</v>
      </c>
      <c r="C114" s="167" t="s">
        <v>118</v>
      </c>
      <c r="D114" s="167">
        <v>1997</v>
      </c>
      <c r="E114" s="167" t="s">
        <v>104</v>
      </c>
      <c r="F114" s="98">
        <v>1</v>
      </c>
      <c r="G114" s="98">
        <v>2</v>
      </c>
      <c r="H114" s="98">
        <v>3</v>
      </c>
      <c r="I114" s="98">
        <v>4</v>
      </c>
      <c r="J114" s="98">
        <v>5</v>
      </c>
      <c r="K114" s="98">
        <v>6</v>
      </c>
      <c r="L114" s="96"/>
      <c r="P114" s="241">
        <f>SUM(O115:O118)/10.8*10</f>
        <v>62.69212962962962</v>
      </c>
    </row>
    <row r="115" spans="6:15" ht="15">
      <c r="F115" s="98">
        <v>6.5</v>
      </c>
      <c r="G115" s="98">
        <v>6.3</v>
      </c>
      <c r="H115" s="98">
        <v>6.5</v>
      </c>
      <c r="I115" s="98">
        <v>6.5</v>
      </c>
      <c r="J115" s="98">
        <v>6.7</v>
      </c>
      <c r="K115" s="98">
        <v>6.4</v>
      </c>
      <c r="L115" s="96">
        <f>((SUM(E115:K115)-MAX(E115:K115)-MIN(E115:K115)))/4</f>
        <v>6.474999999999999</v>
      </c>
      <c r="M115" s="238">
        <v>2.5</v>
      </c>
      <c r="O115" s="234">
        <f>L115*M115</f>
        <v>16.187499999999996</v>
      </c>
    </row>
    <row r="116" spans="6:15" ht="15">
      <c r="F116" s="98">
        <v>6.2</v>
      </c>
      <c r="G116" s="98">
        <v>6</v>
      </c>
      <c r="H116" s="98">
        <v>5.9</v>
      </c>
      <c r="I116" s="98">
        <v>5.9</v>
      </c>
      <c r="J116" s="98">
        <v>6</v>
      </c>
      <c r="K116" s="98">
        <v>6.1</v>
      </c>
      <c r="L116" s="96">
        <f>((SUM(E116:K116)-MAX(E116:K116)-MIN(E116:K116)))/4</f>
        <v>6</v>
      </c>
      <c r="M116" s="239">
        <v>2.8</v>
      </c>
      <c r="O116" s="234">
        <f>L116*M116</f>
        <v>16.799999999999997</v>
      </c>
    </row>
    <row r="117" spans="6:15" ht="15">
      <c r="F117" s="98">
        <v>6.3</v>
      </c>
      <c r="G117" s="98">
        <v>6.3</v>
      </c>
      <c r="H117" s="98">
        <v>6</v>
      </c>
      <c r="I117" s="98">
        <v>6.3</v>
      </c>
      <c r="J117" s="98">
        <v>6.4</v>
      </c>
      <c r="K117" s="98">
        <v>6.4</v>
      </c>
      <c r="L117" s="96">
        <f>((SUM(E117:K117)-MAX(E117:K117)-MIN(E117:K117)))/4</f>
        <v>6.325000000000001</v>
      </c>
      <c r="M117" s="238">
        <v>2.8</v>
      </c>
      <c r="O117" s="234">
        <f>L117*M117</f>
        <v>17.71</v>
      </c>
    </row>
    <row r="118" spans="6:15" ht="15">
      <c r="F118" s="98">
        <v>6.1</v>
      </c>
      <c r="G118" s="98">
        <v>6.4</v>
      </c>
      <c r="H118" s="98">
        <v>6.2</v>
      </c>
      <c r="I118" s="98">
        <v>6.3</v>
      </c>
      <c r="J118" s="98">
        <v>6.4</v>
      </c>
      <c r="K118" s="98">
        <v>6.3</v>
      </c>
      <c r="L118" s="96">
        <f>((SUM(E118:K118)-MAX(E118:K118)-MIN(E118:K118)))/4</f>
        <v>6.299999999999999</v>
      </c>
      <c r="M118" s="238">
        <v>2.7</v>
      </c>
      <c r="O118" s="234">
        <f>L118*M118</f>
        <v>17.009999999999998</v>
      </c>
    </row>
    <row r="119" spans="2:16" ht="15">
      <c r="B119" s="167">
        <v>19</v>
      </c>
      <c r="C119" s="167" t="s">
        <v>119</v>
      </c>
      <c r="D119" s="167">
        <v>1997</v>
      </c>
      <c r="E119" s="167" t="s">
        <v>104</v>
      </c>
      <c r="F119" s="98">
        <v>1</v>
      </c>
      <c r="G119" s="98">
        <v>2</v>
      </c>
      <c r="H119" s="98">
        <v>3</v>
      </c>
      <c r="I119" s="98">
        <v>4</v>
      </c>
      <c r="J119" s="98">
        <v>5</v>
      </c>
      <c r="K119" s="98">
        <v>6</v>
      </c>
      <c r="L119" s="96"/>
      <c r="P119" s="241">
        <f>SUM(O120:O123)/10.8*10</f>
        <v>69.61805555555554</v>
      </c>
    </row>
    <row r="120" spans="6:15" ht="15">
      <c r="F120" s="98">
        <v>6.8</v>
      </c>
      <c r="G120" s="98">
        <v>6.9</v>
      </c>
      <c r="H120" s="98">
        <v>6.6</v>
      </c>
      <c r="I120" s="98">
        <v>6.9</v>
      </c>
      <c r="J120" s="98">
        <v>6.9</v>
      </c>
      <c r="K120" s="98">
        <v>7</v>
      </c>
      <c r="L120" s="96">
        <f>((SUM(E120:K120)-MAX(E120:K120)-MIN(E120:K120)))/4</f>
        <v>6.874999999999998</v>
      </c>
      <c r="M120" s="238">
        <v>2.5</v>
      </c>
      <c r="O120" s="234">
        <f>L120*M120</f>
        <v>17.187499999999996</v>
      </c>
    </row>
    <row r="121" spans="6:15" ht="15">
      <c r="F121" s="98">
        <v>7.1</v>
      </c>
      <c r="G121" s="98">
        <v>7</v>
      </c>
      <c r="H121" s="98">
        <v>6.8</v>
      </c>
      <c r="I121" s="98">
        <v>7</v>
      </c>
      <c r="J121" s="98">
        <v>6.8</v>
      </c>
      <c r="K121" s="98">
        <v>7.2</v>
      </c>
      <c r="L121" s="96">
        <f>((SUM(E121:K121)-MAX(E121:K121)-MIN(E121:K121)))/4</f>
        <v>6.974999999999999</v>
      </c>
      <c r="M121" s="239">
        <v>2.8</v>
      </c>
      <c r="O121" s="234">
        <f>L121*M121</f>
        <v>19.529999999999994</v>
      </c>
    </row>
    <row r="122" spans="6:15" ht="15">
      <c r="F122" s="98">
        <v>6.7</v>
      </c>
      <c r="G122" s="98">
        <v>6.8</v>
      </c>
      <c r="H122" s="98">
        <v>6.6</v>
      </c>
      <c r="I122" s="98">
        <v>6.7</v>
      </c>
      <c r="J122" s="98">
        <v>6.6</v>
      </c>
      <c r="K122" s="98">
        <v>7</v>
      </c>
      <c r="L122" s="96">
        <f>((SUM(E122:K122)-MAX(E122:K122)-MIN(E122:K122)))/4</f>
        <v>6.699999999999999</v>
      </c>
      <c r="M122" s="238">
        <v>2.8</v>
      </c>
      <c r="O122" s="234">
        <f>L122*M122</f>
        <v>18.759999999999998</v>
      </c>
    </row>
    <row r="123" spans="6:15" ht="15">
      <c r="F123" s="98">
        <v>7.4</v>
      </c>
      <c r="G123" s="98">
        <v>7</v>
      </c>
      <c r="H123" s="98">
        <v>7</v>
      </c>
      <c r="I123" s="98">
        <v>7.5</v>
      </c>
      <c r="J123" s="98">
        <v>7.4</v>
      </c>
      <c r="K123" s="98">
        <v>7.4</v>
      </c>
      <c r="L123" s="96">
        <f>((SUM(E123:K123)-MAX(E123:K123)-MIN(E123:K123)))/4</f>
        <v>7.299999999999999</v>
      </c>
      <c r="M123" s="238">
        <v>2.7</v>
      </c>
      <c r="O123" s="234">
        <f>L123*M123</f>
        <v>19.709999999999997</v>
      </c>
    </row>
    <row r="124" spans="2:16" ht="15">
      <c r="B124" s="167">
        <v>20</v>
      </c>
      <c r="C124" s="167" t="s">
        <v>120</v>
      </c>
      <c r="D124" s="167">
        <v>1997</v>
      </c>
      <c r="E124" s="167" t="s">
        <v>101</v>
      </c>
      <c r="F124" s="98">
        <v>1</v>
      </c>
      <c r="G124" s="98">
        <v>2</v>
      </c>
      <c r="H124" s="98">
        <v>3</v>
      </c>
      <c r="I124" s="98">
        <v>4</v>
      </c>
      <c r="J124" s="98">
        <v>5</v>
      </c>
      <c r="K124" s="98">
        <v>6</v>
      </c>
      <c r="L124" s="96"/>
      <c r="P124" s="241">
        <f>SUM(O125:O128)/10.8*10</f>
        <v>61.381944444444436</v>
      </c>
    </row>
    <row r="125" spans="6:15" ht="15">
      <c r="F125" s="98">
        <v>6.2</v>
      </c>
      <c r="G125" s="98">
        <v>6.2</v>
      </c>
      <c r="H125" s="98">
        <v>6.5</v>
      </c>
      <c r="I125" s="98">
        <v>6.1</v>
      </c>
      <c r="J125" s="98">
        <v>6</v>
      </c>
      <c r="K125" s="98">
        <v>5.8</v>
      </c>
      <c r="L125" s="96">
        <f>((SUM(E125:K125)-MAX(E125:K125)-MIN(E125:K125)))/4</f>
        <v>6.124999999999999</v>
      </c>
      <c r="M125" s="238">
        <v>2.5</v>
      </c>
      <c r="O125" s="234">
        <f>L125*M125</f>
        <v>15.312499999999998</v>
      </c>
    </row>
    <row r="126" spans="6:15" ht="15">
      <c r="F126" s="98">
        <v>6.1</v>
      </c>
      <c r="G126" s="98">
        <v>6.1</v>
      </c>
      <c r="H126" s="98">
        <v>5.8</v>
      </c>
      <c r="I126" s="98">
        <v>5.9</v>
      </c>
      <c r="J126" s="98">
        <v>5.8</v>
      </c>
      <c r="K126" s="98">
        <v>5.8</v>
      </c>
      <c r="L126" s="96">
        <f>((SUM(E126:K126)-MAX(E126:K126)-MIN(E126:K126)))/4</f>
        <v>5.8999999999999995</v>
      </c>
      <c r="M126" s="239">
        <v>2.8</v>
      </c>
      <c r="O126" s="234">
        <f>L126*M126</f>
        <v>16.519999999999996</v>
      </c>
    </row>
    <row r="127" spans="6:15" ht="15">
      <c r="F127" s="98">
        <v>6.3</v>
      </c>
      <c r="G127" s="98">
        <v>6.4</v>
      </c>
      <c r="H127" s="98">
        <v>6.7</v>
      </c>
      <c r="I127" s="98">
        <v>6.4</v>
      </c>
      <c r="J127" s="98">
        <v>6.5</v>
      </c>
      <c r="K127" s="98">
        <v>6.4</v>
      </c>
      <c r="L127" s="96">
        <f>((SUM(E127:K127)-MAX(E127:K127)-MIN(E127:K127)))/4</f>
        <v>6.424999999999999</v>
      </c>
      <c r="M127" s="238">
        <v>2.8</v>
      </c>
      <c r="O127" s="234">
        <f>L127*M127</f>
        <v>17.989999999999995</v>
      </c>
    </row>
    <row r="128" spans="6:15" ht="15">
      <c r="F128" s="98">
        <v>6</v>
      </c>
      <c r="G128" s="98">
        <v>6.2</v>
      </c>
      <c r="H128" s="98">
        <v>6</v>
      </c>
      <c r="I128" s="98">
        <v>6.2</v>
      </c>
      <c r="J128" s="98">
        <v>6.3</v>
      </c>
      <c r="K128" s="98">
        <v>6</v>
      </c>
      <c r="L128" s="96">
        <f>((SUM(E128:K128)-MAX(E128:K128)-MIN(E128:K128)))/4</f>
        <v>6.1000000000000005</v>
      </c>
      <c r="M128" s="238">
        <v>2.7</v>
      </c>
      <c r="O128" s="234">
        <f>L128*M128</f>
        <v>16.470000000000002</v>
      </c>
    </row>
  </sheetData>
  <sheetProtection/>
  <mergeCells count="2">
    <mergeCell ref="C22:E22"/>
    <mergeCell ref="F28:K28"/>
  </mergeCells>
  <printOptions/>
  <pageMargins left="0.14" right="0.14" top="0.23" bottom="0.61" header="0.31" footer="0.1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20"/>
  <sheetViews>
    <sheetView zoomScalePageLayoutView="0" workbookViewId="0" topLeftCell="A9">
      <selection activeCell="A21" sqref="A21:IV23"/>
    </sheetView>
  </sheetViews>
  <sheetFormatPr defaultColWidth="9.125" defaultRowHeight="12.75"/>
  <cols>
    <col min="1" max="1" width="2.125" style="22" customWidth="1"/>
    <col min="2" max="2" width="3.625" style="15" customWidth="1"/>
    <col min="3" max="3" width="17.375" style="15" customWidth="1"/>
    <col min="4" max="4" width="6.50390625" style="60" bestFit="1" customWidth="1"/>
    <col min="5" max="5" width="12.50390625" style="15" bestFit="1" customWidth="1"/>
    <col min="6" max="6" width="9.625" style="15" customWidth="1"/>
    <col min="7" max="7" width="8.50390625" style="15" customWidth="1"/>
    <col min="8" max="8" width="3.50390625" style="15" bestFit="1" customWidth="1"/>
    <col min="9" max="9" width="4.00390625" style="57" bestFit="1" customWidth="1"/>
    <col min="10" max="10" width="3.50390625" style="57" bestFit="1" customWidth="1"/>
    <col min="11" max="12" width="3.50390625" style="15" bestFit="1" customWidth="1"/>
    <col min="13" max="13" width="3.50390625" style="57" bestFit="1" customWidth="1"/>
    <col min="14" max="14" width="7.00390625" style="57" bestFit="1" customWidth="1"/>
    <col min="15" max="15" width="2.625" style="30" bestFit="1" customWidth="1"/>
    <col min="16" max="16" width="5.625" style="21" bestFit="1" customWidth="1"/>
    <col min="17" max="17" width="6.50390625" style="59" bestFit="1" customWidth="1"/>
    <col min="18" max="18" width="6.375" style="58" customWidth="1"/>
    <col min="19" max="20" width="9.125" style="11" customWidth="1"/>
    <col min="21" max="21" width="19.125" style="11" customWidth="1"/>
    <col min="22" max="16384" width="9.125" style="11" customWidth="1"/>
  </cols>
  <sheetData>
    <row r="1" spans="2:11" s="76" customFormat="1" ht="15">
      <c r="B1" s="151" t="s">
        <v>94</v>
      </c>
      <c r="D1" s="152"/>
      <c r="E1" s="153"/>
      <c r="G1" s="163"/>
      <c r="H1" s="163"/>
      <c r="I1" s="163"/>
      <c r="J1" s="163"/>
      <c r="K1" s="163"/>
    </row>
    <row r="2" spans="2:11" s="77" customFormat="1" ht="15">
      <c r="B2" s="151" t="s">
        <v>93</v>
      </c>
      <c r="D2" s="155"/>
      <c r="E2" s="156"/>
      <c r="G2" s="164"/>
      <c r="H2" s="164"/>
      <c r="I2" s="164"/>
      <c r="J2" s="164"/>
      <c r="K2" s="164"/>
    </row>
    <row r="3" spans="2:11" s="77" customFormat="1" ht="15">
      <c r="B3" s="151"/>
      <c r="D3" s="155"/>
      <c r="E3" s="156"/>
      <c r="G3" s="164"/>
      <c r="H3" s="164"/>
      <c r="I3" s="164"/>
      <c r="J3" s="164"/>
      <c r="K3" s="164"/>
    </row>
    <row r="4" spans="2:11" s="77" customFormat="1" ht="15">
      <c r="B4" s="151" t="s">
        <v>136</v>
      </c>
      <c r="D4" s="155"/>
      <c r="E4" s="156" t="s">
        <v>137</v>
      </c>
      <c r="G4" s="164"/>
      <c r="H4" s="164"/>
      <c r="I4" s="164"/>
      <c r="J4" s="164"/>
      <c r="K4" s="164"/>
    </row>
    <row r="5" spans="2:11" s="76" customFormat="1" ht="15">
      <c r="B5" s="151"/>
      <c r="D5" s="152"/>
      <c r="E5" s="157"/>
      <c r="G5" s="163"/>
      <c r="H5" s="163"/>
      <c r="I5" s="163"/>
      <c r="J5" s="163"/>
      <c r="K5" s="163"/>
    </row>
    <row r="6" spans="2:11" s="77" customFormat="1" ht="15">
      <c r="B6" s="151" t="s">
        <v>25</v>
      </c>
      <c r="D6" s="158"/>
      <c r="E6" s="155" t="s">
        <v>151</v>
      </c>
      <c r="G6" s="164"/>
      <c r="H6" s="164"/>
      <c r="I6" s="164"/>
      <c r="J6" s="164"/>
      <c r="K6" s="164"/>
    </row>
    <row r="7" spans="2:11" s="76" customFormat="1" ht="15">
      <c r="B7" s="151"/>
      <c r="D7" s="152"/>
      <c r="E7" s="153"/>
      <c r="G7" s="163"/>
      <c r="H7" s="163"/>
      <c r="I7" s="163"/>
      <c r="J7" s="163"/>
      <c r="K7" s="163"/>
    </row>
    <row r="8" spans="2:11" s="76" customFormat="1" ht="15">
      <c r="B8" s="151" t="s">
        <v>99</v>
      </c>
      <c r="D8" s="159"/>
      <c r="E8" s="154"/>
      <c r="G8" s="163"/>
      <c r="H8" s="163"/>
      <c r="I8" s="163"/>
      <c r="J8" s="163"/>
      <c r="K8" s="163"/>
    </row>
    <row r="9" spans="2:11" s="76" customFormat="1" ht="15">
      <c r="B9" s="151"/>
      <c r="D9" s="159"/>
      <c r="E9" s="154"/>
      <c r="G9" s="163"/>
      <c r="H9" s="163"/>
      <c r="I9" s="163"/>
      <c r="J9" s="163"/>
      <c r="K9" s="163"/>
    </row>
    <row r="10" spans="2:11" s="76" customFormat="1" ht="15">
      <c r="B10" s="159" t="s">
        <v>95</v>
      </c>
      <c r="D10" s="154"/>
      <c r="E10" s="160" t="s">
        <v>96</v>
      </c>
      <c r="G10" s="163"/>
      <c r="H10" s="163"/>
      <c r="I10" s="163"/>
      <c r="J10" s="163"/>
      <c r="K10" s="163"/>
    </row>
    <row r="11" spans="2:11" s="76" customFormat="1" ht="15">
      <c r="B11" s="159" t="s">
        <v>67</v>
      </c>
      <c r="D11" s="154"/>
      <c r="E11" s="161" t="s">
        <v>68</v>
      </c>
      <c r="G11" s="163"/>
      <c r="H11" s="163"/>
      <c r="I11" s="163"/>
      <c r="J11" s="163"/>
      <c r="K11" s="163"/>
    </row>
    <row r="13" spans="1:18" s="18" customFormat="1" ht="9.75">
      <c r="A13" s="32" t="s">
        <v>26</v>
      </c>
      <c r="B13" s="106"/>
      <c r="D13" s="27"/>
      <c r="F13" s="32" t="s">
        <v>27</v>
      </c>
      <c r="G13" s="32"/>
      <c r="I13" s="19"/>
      <c r="J13" s="19"/>
      <c r="M13" s="19"/>
      <c r="N13" s="19"/>
      <c r="O13" s="64"/>
      <c r="P13" s="65"/>
      <c r="Q13" s="108"/>
      <c r="R13" s="68"/>
    </row>
    <row r="14" spans="1:18" s="18" customFormat="1" ht="9.75">
      <c r="A14" s="109" t="s">
        <v>28</v>
      </c>
      <c r="B14" s="110" t="s">
        <v>8</v>
      </c>
      <c r="D14" s="170" t="s">
        <v>7</v>
      </c>
      <c r="F14" s="18" t="s">
        <v>85</v>
      </c>
      <c r="H14" s="111" t="s">
        <v>7</v>
      </c>
      <c r="I14" s="19"/>
      <c r="J14" s="19"/>
      <c r="M14" s="19"/>
      <c r="N14" s="19"/>
      <c r="O14" s="64"/>
      <c r="P14" s="65"/>
      <c r="Q14" s="108"/>
      <c r="R14" s="68"/>
    </row>
    <row r="15" spans="1:18" s="18" customFormat="1" ht="9.75">
      <c r="A15" s="109" t="s">
        <v>29</v>
      </c>
      <c r="B15" s="110" t="s">
        <v>82</v>
      </c>
      <c r="D15" s="170" t="s">
        <v>3</v>
      </c>
      <c r="F15" s="18" t="s">
        <v>86</v>
      </c>
      <c r="H15" s="111" t="s">
        <v>7</v>
      </c>
      <c r="I15" s="19"/>
      <c r="J15" s="19"/>
      <c r="M15" s="19"/>
      <c r="N15" s="19"/>
      <c r="O15" s="64"/>
      <c r="P15" s="65"/>
      <c r="Q15" s="108"/>
      <c r="R15" s="68"/>
    </row>
    <row r="16" spans="1:18" s="18" customFormat="1" ht="9.75">
      <c r="A16" s="109" t="s">
        <v>30</v>
      </c>
      <c r="B16" s="110" t="s">
        <v>91</v>
      </c>
      <c r="D16" s="170" t="s">
        <v>7</v>
      </c>
      <c r="F16" s="18" t="s">
        <v>87</v>
      </c>
      <c r="H16" s="111" t="s">
        <v>7</v>
      </c>
      <c r="I16" s="19"/>
      <c r="J16" s="19"/>
      <c r="M16" s="19"/>
      <c r="N16" s="19"/>
      <c r="O16" s="64"/>
      <c r="P16" s="65"/>
      <c r="Q16" s="108"/>
      <c r="R16" s="68"/>
    </row>
    <row r="17" spans="1:18" s="18" customFormat="1" ht="9.75">
      <c r="A17" s="109" t="s">
        <v>31</v>
      </c>
      <c r="B17" s="110" t="s">
        <v>92</v>
      </c>
      <c r="D17" s="170" t="s">
        <v>7</v>
      </c>
      <c r="F17" s="18" t="s">
        <v>88</v>
      </c>
      <c r="H17" s="111" t="s">
        <v>7</v>
      </c>
      <c r="I17" s="19"/>
      <c r="J17" s="19"/>
      <c r="M17" s="19"/>
      <c r="N17" s="19"/>
      <c r="O17" s="64"/>
      <c r="P17" s="65"/>
      <c r="Q17" s="108"/>
      <c r="R17" s="68"/>
    </row>
    <row r="18" spans="1:18" s="18" customFormat="1" ht="9.75">
      <c r="A18" s="109" t="s">
        <v>32</v>
      </c>
      <c r="B18" s="110" t="s">
        <v>84</v>
      </c>
      <c r="D18" s="170" t="s">
        <v>3</v>
      </c>
      <c r="F18" s="18" t="s">
        <v>89</v>
      </c>
      <c r="H18" s="111" t="s">
        <v>3</v>
      </c>
      <c r="I18" s="19"/>
      <c r="J18" s="19"/>
      <c r="M18" s="19"/>
      <c r="N18" s="19"/>
      <c r="O18" s="64"/>
      <c r="P18" s="65"/>
      <c r="Q18" s="108"/>
      <c r="R18" s="68"/>
    </row>
    <row r="19" spans="1:18" s="18" customFormat="1" ht="9.75">
      <c r="A19" s="109" t="s">
        <v>33</v>
      </c>
      <c r="B19" s="110" t="s">
        <v>79</v>
      </c>
      <c r="D19" s="170" t="s">
        <v>7</v>
      </c>
      <c r="F19" s="18" t="s">
        <v>90</v>
      </c>
      <c r="H19" s="111" t="s">
        <v>3</v>
      </c>
      <c r="I19" s="19"/>
      <c r="J19" s="19"/>
      <c r="M19" s="19"/>
      <c r="N19" s="19"/>
      <c r="O19" s="64"/>
      <c r="P19" s="65"/>
      <c r="Q19" s="108"/>
      <c r="R19" s="68"/>
    </row>
    <row r="20" spans="1:18" s="18" customFormat="1" ht="9.75">
      <c r="A20" s="32"/>
      <c r="B20" s="106"/>
      <c r="D20" s="27"/>
      <c r="I20" s="19"/>
      <c r="J20" s="19"/>
      <c r="M20" s="19"/>
      <c r="N20" s="19"/>
      <c r="O20" s="64"/>
      <c r="P20" s="65"/>
      <c r="Q20" s="108"/>
      <c r="R20" s="68"/>
    </row>
    <row r="21" spans="1:18" s="18" customFormat="1" ht="9.75">
      <c r="A21" s="32" t="s">
        <v>34</v>
      </c>
      <c r="B21" s="18" t="s">
        <v>35</v>
      </c>
      <c r="D21" s="27" t="s">
        <v>16</v>
      </c>
      <c r="E21" s="18" t="s">
        <v>36</v>
      </c>
      <c r="F21" s="18" t="s">
        <v>37</v>
      </c>
      <c r="G21" s="18" t="s">
        <v>38</v>
      </c>
      <c r="H21" s="18">
        <v>1</v>
      </c>
      <c r="I21" s="19">
        <v>2</v>
      </c>
      <c r="J21" s="19">
        <v>3</v>
      </c>
      <c r="K21" s="18">
        <v>4</v>
      </c>
      <c r="L21" s="18">
        <v>5</v>
      </c>
      <c r="M21" s="19">
        <v>6</v>
      </c>
      <c r="N21" s="63" t="s">
        <v>39</v>
      </c>
      <c r="O21" s="64" t="s">
        <v>40</v>
      </c>
      <c r="P21" s="65" t="s">
        <v>41</v>
      </c>
      <c r="Q21" s="108" t="s">
        <v>42</v>
      </c>
      <c r="R21" s="68" t="s">
        <v>22</v>
      </c>
    </row>
    <row r="22" spans="1:18" s="18" customFormat="1" ht="12.75">
      <c r="A22" s="32"/>
      <c r="B22" s="11">
        <v>1</v>
      </c>
      <c r="C22" s="171" t="s">
        <v>119</v>
      </c>
      <c r="D22" s="171">
        <v>1997</v>
      </c>
      <c r="E22" s="171" t="s">
        <v>104</v>
      </c>
      <c r="F22" s="15">
        <v>69.618</v>
      </c>
      <c r="G22" s="15">
        <f>F22/2</f>
        <v>34.809</v>
      </c>
      <c r="H22" s="66"/>
      <c r="I22" s="19"/>
      <c r="J22" s="19"/>
      <c r="K22" s="19"/>
      <c r="L22" s="19"/>
      <c r="M22" s="19"/>
      <c r="N22" s="19">
        <v>83.85</v>
      </c>
      <c r="O22" s="20"/>
      <c r="P22" s="65"/>
      <c r="Q22" s="108">
        <v>41.925</v>
      </c>
      <c r="R22" s="68">
        <f>G22+Q22</f>
        <v>76.734</v>
      </c>
    </row>
    <row r="23" spans="1:18" s="18" customFormat="1" ht="9.75">
      <c r="A23" s="32"/>
      <c r="C23" s="23"/>
      <c r="D23" s="24"/>
      <c r="E23" s="23"/>
      <c r="F23" s="23"/>
      <c r="G23" s="23"/>
      <c r="I23" s="19"/>
      <c r="J23" s="19"/>
      <c r="K23" s="19"/>
      <c r="L23" s="19"/>
      <c r="M23" s="19"/>
      <c r="N23" s="25">
        <f>P24+P25+P26+P27+P28+P29+P30</f>
        <v>83.85</v>
      </c>
      <c r="O23" s="20"/>
      <c r="P23" s="65"/>
      <c r="Q23" s="108">
        <f>N23/2</f>
        <v>41.925</v>
      </c>
      <c r="R23" s="68">
        <f>Q23+G22</f>
        <v>76.734</v>
      </c>
    </row>
    <row r="24" spans="1:18" s="18" customFormat="1" ht="9.75">
      <c r="A24" s="32"/>
      <c r="C24" s="172"/>
      <c r="D24" s="27" t="s">
        <v>43</v>
      </c>
      <c r="H24" s="18">
        <v>7.9</v>
      </c>
      <c r="I24" s="19">
        <v>7.9</v>
      </c>
      <c r="J24" s="18">
        <v>8.6</v>
      </c>
      <c r="K24" s="56">
        <v>7.1</v>
      </c>
      <c r="L24" s="56">
        <v>8.6</v>
      </c>
      <c r="M24" s="19">
        <v>8.6</v>
      </c>
      <c r="N24" s="29">
        <f aca="true" t="shared" si="0" ref="N24:N29">(SUM(H24:M24)-MAX(H24:M24)-MIN(H24:M24))/4*5</f>
        <v>41.25</v>
      </c>
      <c r="O24" s="64">
        <v>50</v>
      </c>
      <c r="P24" s="65">
        <f aca="true" t="shared" si="1" ref="P24:P29">N24*O24%</f>
        <v>20.625</v>
      </c>
      <c r="Q24" s="108"/>
      <c r="R24" s="68"/>
    </row>
    <row r="25" spans="1:18" s="18" customFormat="1" ht="9.75">
      <c r="A25" s="32"/>
      <c r="D25" s="27" t="s">
        <v>44</v>
      </c>
      <c r="H25" s="18">
        <v>7.8</v>
      </c>
      <c r="I25" s="19">
        <v>8.2</v>
      </c>
      <c r="J25" s="18">
        <v>8.6</v>
      </c>
      <c r="K25" s="56">
        <v>7</v>
      </c>
      <c r="L25" s="56">
        <v>8.6</v>
      </c>
      <c r="M25" s="19">
        <v>8.7</v>
      </c>
      <c r="N25" s="29">
        <f t="shared" si="0"/>
        <v>41.5</v>
      </c>
      <c r="O25" s="64">
        <v>10</v>
      </c>
      <c r="P25" s="65">
        <f t="shared" si="1"/>
        <v>4.15</v>
      </c>
      <c r="Q25" s="108"/>
      <c r="R25" s="68"/>
    </row>
    <row r="26" spans="1:18" s="18" customFormat="1" ht="9.75">
      <c r="A26" s="32"/>
      <c r="D26" s="27" t="s">
        <v>45</v>
      </c>
      <c r="H26" s="18">
        <v>7.8</v>
      </c>
      <c r="I26" s="19">
        <v>8</v>
      </c>
      <c r="J26" s="18">
        <v>8.6</v>
      </c>
      <c r="K26" s="56">
        <v>7.5</v>
      </c>
      <c r="L26" s="56">
        <v>8.6</v>
      </c>
      <c r="M26" s="19">
        <v>8.5</v>
      </c>
      <c r="N26" s="29">
        <f t="shared" si="0"/>
        <v>41.125</v>
      </c>
      <c r="O26" s="64">
        <v>40</v>
      </c>
      <c r="P26" s="65">
        <f t="shared" si="1"/>
        <v>16.45</v>
      </c>
      <c r="Q26" s="108"/>
      <c r="R26" s="68"/>
    </row>
    <row r="27" spans="1:24" s="18" customFormat="1" ht="15">
      <c r="A27" s="32"/>
      <c r="C27" s="172"/>
      <c r="D27" s="27" t="s">
        <v>46</v>
      </c>
      <c r="H27" s="56">
        <v>8.1</v>
      </c>
      <c r="I27" s="29">
        <v>8.4</v>
      </c>
      <c r="J27" s="18">
        <v>8.2</v>
      </c>
      <c r="K27" s="56">
        <v>8.8</v>
      </c>
      <c r="L27" s="56">
        <v>8.8</v>
      </c>
      <c r="M27" s="29">
        <v>8.6</v>
      </c>
      <c r="N27" s="29">
        <f t="shared" si="0"/>
        <v>42.49999999999999</v>
      </c>
      <c r="O27" s="64">
        <v>50</v>
      </c>
      <c r="P27" s="65">
        <f t="shared" si="1"/>
        <v>21.249999999999996</v>
      </c>
      <c r="Q27" s="108"/>
      <c r="R27" s="68"/>
      <c r="T27" s="11"/>
      <c r="U27" s="167"/>
      <c r="V27" s="167"/>
      <c r="W27" s="167"/>
      <c r="X27" s="85"/>
    </row>
    <row r="28" spans="1:24" s="18" customFormat="1" ht="15">
      <c r="A28" s="32"/>
      <c r="D28" s="27" t="s">
        <v>47</v>
      </c>
      <c r="H28" s="56">
        <v>8</v>
      </c>
      <c r="I28" s="29">
        <v>8.7</v>
      </c>
      <c r="J28" s="18">
        <v>8.3</v>
      </c>
      <c r="K28" s="56">
        <v>8.7</v>
      </c>
      <c r="L28" s="56">
        <v>8.7</v>
      </c>
      <c r="M28" s="29">
        <v>8.5</v>
      </c>
      <c r="N28" s="29">
        <f t="shared" si="0"/>
        <v>42.75</v>
      </c>
      <c r="O28" s="64">
        <v>20</v>
      </c>
      <c r="P28" s="65">
        <f t="shared" si="1"/>
        <v>8.55</v>
      </c>
      <c r="Q28" s="108"/>
      <c r="R28" s="68"/>
      <c r="T28" s="11"/>
      <c r="U28" s="167"/>
      <c r="V28" s="167"/>
      <c r="W28" s="167"/>
      <c r="X28" s="85"/>
    </row>
    <row r="29" spans="1:18" s="18" customFormat="1" ht="9.75">
      <c r="A29" s="32"/>
      <c r="D29" s="27" t="s">
        <v>48</v>
      </c>
      <c r="H29" s="56">
        <v>8.2</v>
      </c>
      <c r="I29" s="29">
        <v>8.6</v>
      </c>
      <c r="J29" s="19">
        <v>8.3</v>
      </c>
      <c r="K29" s="56">
        <v>8.7</v>
      </c>
      <c r="L29" s="56">
        <v>8.7</v>
      </c>
      <c r="M29" s="29">
        <v>8.6</v>
      </c>
      <c r="N29" s="29">
        <f t="shared" si="0"/>
        <v>42.75</v>
      </c>
      <c r="O29" s="31">
        <v>30</v>
      </c>
      <c r="P29" s="65">
        <f t="shared" si="1"/>
        <v>12.825</v>
      </c>
      <c r="Q29" s="108"/>
      <c r="R29" s="68"/>
    </row>
    <row r="30" spans="1:24" s="18" customFormat="1" ht="15">
      <c r="A30" s="32"/>
      <c r="D30" s="27"/>
      <c r="I30" s="19"/>
      <c r="J30" s="33"/>
      <c r="M30" s="19"/>
      <c r="N30" s="34" t="s">
        <v>49</v>
      </c>
      <c r="O30" s="34"/>
      <c r="P30" s="35"/>
      <c r="Q30" s="108"/>
      <c r="R30" s="68"/>
      <c r="T30" s="11"/>
      <c r="U30" s="167"/>
      <c r="V30" s="167"/>
      <c r="W30" s="167"/>
      <c r="X30" s="85"/>
    </row>
    <row r="31" spans="1:24" s="18" customFormat="1" ht="15">
      <c r="A31" s="32" t="s">
        <v>34</v>
      </c>
      <c r="B31" s="18" t="s">
        <v>35</v>
      </c>
      <c r="D31" s="27" t="s">
        <v>16</v>
      </c>
      <c r="H31" s="18">
        <v>1</v>
      </c>
      <c r="I31" s="19">
        <v>2</v>
      </c>
      <c r="J31" s="19">
        <v>3</v>
      </c>
      <c r="K31" s="18">
        <v>4</v>
      </c>
      <c r="L31" s="18">
        <v>5</v>
      </c>
      <c r="M31" s="19">
        <v>6</v>
      </c>
      <c r="N31" s="63">
        <v>1</v>
      </c>
      <c r="O31" s="64" t="s">
        <v>40</v>
      </c>
      <c r="P31" s="65" t="s">
        <v>41</v>
      </c>
      <c r="Q31" s="108"/>
      <c r="R31" s="68"/>
      <c r="T31" s="11"/>
      <c r="U31" s="167"/>
      <c r="V31" s="167"/>
      <c r="W31" s="167"/>
      <c r="X31" s="85"/>
    </row>
    <row r="32" spans="1:18" s="18" customFormat="1" ht="12.75">
      <c r="A32" s="32"/>
      <c r="B32" s="11">
        <v>2</v>
      </c>
      <c r="C32" s="171" t="s">
        <v>103</v>
      </c>
      <c r="D32" s="171">
        <v>1996</v>
      </c>
      <c r="E32" s="171" t="s">
        <v>104</v>
      </c>
      <c r="F32" s="15">
        <v>62.551</v>
      </c>
      <c r="G32" s="15">
        <f>F32/2</f>
        <v>31.2755</v>
      </c>
      <c r="H32" s="66"/>
      <c r="I32" s="19"/>
      <c r="J32" s="19"/>
      <c r="K32" s="19"/>
      <c r="L32" s="19"/>
      <c r="M32" s="19"/>
      <c r="N32" s="19">
        <v>79.988</v>
      </c>
      <c r="O32" s="20"/>
      <c r="P32" s="65"/>
      <c r="Q32" s="108">
        <v>39.9938</v>
      </c>
      <c r="R32" s="68">
        <f>G32+Q32</f>
        <v>71.2693</v>
      </c>
    </row>
    <row r="33" spans="1:18" s="18" customFormat="1" ht="9.75">
      <c r="A33" s="32"/>
      <c r="C33" s="23"/>
      <c r="D33" s="24"/>
      <c r="E33" s="23"/>
      <c r="F33" s="23"/>
      <c r="G33" s="23"/>
      <c r="I33" s="19"/>
      <c r="J33" s="19"/>
      <c r="K33" s="19"/>
      <c r="L33" s="19"/>
      <c r="M33" s="19"/>
      <c r="N33" s="25">
        <f>P34+P35+P36+P37+P38+P39+P40</f>
        <v>79.98750000000001</v>
      </c>
      <c r="O33" s="20"/>
      <c r="P33" s="65"/>
      <c r="Q33" s="108">
        <f>N33/2</f>
        <v>39.993750000000006</v>
      </c>
      <c r="R33" s="68">
        <f>Q33+G32</f>
        <v>71.26925</v>
      </c>
    </row>
    <row r="34" spans="1:24" s="18" customFormat="1" ht="15">
      <c r="A34" s="32"/>
      <c r="C34" s="172"/>
      <c r="D34" s="27" t="s">
        <v>43</v>
      </c>
      <c r="H34" s="56">
        <v>7.6</v>
      </c>
      <c r="I34" s="29">
        <v>7.6</v>
      </c>
      <c r="J34" s="29">
        <v>8.3</v>
      </c>
      <c r="K34" s="56">
        <v>8</v>
      </c>
      <c r="L34" s="56">
        <v>7.6</v>
      </c>
      <c r="M34" s="29">
        <v>8.2</v>
      </c>
      <c r="N34" s="29">
        <f aca="true" t="shared" si="2" ref="N34:N39">(SUM(H34:M34)-MAX(H34:M34)-MIN(H34:M34))/4*5</f>
        <v>39.25</v>
      </c>
      <c r="O34" s="64">
        <v>50</v>
      </c>
      <c r="P34" s="65">
        <f aca="true" t="shared" si="3" ref="P34:P39">N34*O34%</f>
        <v>19.625</v>
      </c>
      <c r="Q34" s="108"/>
      <c r="R34" s="67"/>
      <c r="T34" s="11"/>
      <c r="U34" s="167"/>
      <c r="V34" s="167"/>
      <c r="W34" s="167"/>
      <c r="X34" s="85"/>
    </row>
    <row r="35" spans="1:24" s="18" customFormat="1" ht="15">
      <c r="A35" s="32"/>
      <c r="D35" s="27" t="s">
        <v>44</v>
      </c>
      <c r="H35" s="56">
        <v>7.7</v>
      </c>
      <c r="I35" s="29">
        <v>7.6</v>
      </c>
      <c r="J35" s="29">
        <v>8.4</v>
      </c>
      <c r="K35" s="56">
        <v>8.3</v>
      </c>
      <c r="L35" s="56">
        <v>7.4</v>
      </c>
      <c r="M35" s="29">
        <v>8.3</v>
      </c>
      <c r="N35" s="29">
        <f t="shared" si="2"/>
        <v>39.87500000000001</v>
      </c>
      <c r="O35" s="64">
        <v>10</v>
      </c>
      <c r="P35" s="65">
        <f t="shared" si="3"/>
        <v>3.9875000000000007</v>
      </c>
      <c r="Q35" s="108"/>
      <c r="R35" s="67"/>
      <c r="T35" s="11"/>
      <c r="U35" s="167"/>
      <c r="V35" s="167"/>
      <c r="W35" s="167"/>
      <c r="X35" s="85"/>
    </row>
    <row r="36" spans="1:24" s="18" customFormat="1" ht="15">
      <c r="A36" s="32"/>
      <c r="D36" s="27" t="s">
        <v>45</v>
      </c>
      <c r="H36" s="56">
        <v>7.6</v>
      </c>
      <c r="I36" s="29">
        <v>7.6</v>
      </c>
      <c r="J36" s="29">
        <v>8.4</v>
      </c>
      <c r="K36" s="56">
        <v>8.2</v>
      </c>
      <c r="L36" s="56">
        <v>7.4</v>
      </c>
      <c r="M36" s="29">
        <v>8.2</v>
      </c>
      <c r="N36" s="29">
        <f t="shared" si="2"/>
        <v>39.500000000000014</v>
      </c>
      <c r="O36" s="64">
        <v>40</v>
      </c>
      <c r="P36" s="65">
        <f t="shared" si="3"/>
        <v>15.800000000000006</v>
      </c>
      <c r="Q36" s="108"/>
      <c r="R36" s="67"/>
      <c r="T36" s="11"/>
      <c r="U36" s="167"/>
      <c r="V36" s="167"/>
      <c r="W36" s="167"/>
      <c r="X36" s="85"/>
    </row>
    <row r="37" spans="1:24" s="18" customFormat="1" ht="15">
      <c r="A37" s="32"/>
      <c r="C37" s="172"/>
      <c r="D37" s="27" t="s">
        <v>46</v>
      </c>
      <c r="H37" s="56">
        <v>7.9</v>
      </c>
      <c r="I37" s="29">
        <v>8.2</v>
      </c>
      <c r="J37" s="29">
        <v>7.7</v>
      </c>
      <c r="K37" s="56">
        <v>8.3</v>
      </c>
      <c r="L37" s="56">
        <v>8.5</v>
      </c>
      <c r="M37" s="29">
        <v>7.9</v>
      </c>
      <c r="N37" s="29">
        <f t="shared" si="2"/>
        <v>40.375</v>
      </c>
      <c r="O37" s="64">
        <v>50</v>
      </c>
      <c r="P37" s="65">
        <f t="shared" si="3"/>
        <v>20.1875</v>
      </c>
      <c r="Q37" s="108"/>
      <c r="R37" s="67"/>
      <c r="T37" s="11"/>
      <c r="U37" s="167"/>
      <c r="V37" s="167"/>
      <c r="W37" s="167"/>
      <c r="X37" s="85"/>
    </row>
    <row r="38" spans="1:18" s="18" customFormat="1" ht="9.75">
      <c r="A38" s="32"/>
      <c r="D38" s="27" t="s">
        <v>47</v>
      </c>
      <c r="H38" s="56">
        <v>8</v>
      </c>
      <c r="I38" s="29">
        <v>8.4</v>
      </c>
      <c r="J38" s="29">
        <v>7.7</v>
      </c>
      <c r="K38" s="56">
        <v>8.3</v>
      </c>
      <c r="L38" s="56">
        <v>8.2</v>
      </c>
      <c r="M38" s="29">
        <v>8</v>
      </c>
      <c r="N38" s="29">
        <f t="shared" si="2"/>
        <v>40.62499999999999</v>
      </c>
      <c r="O38" s="64">
        <v>20</v>
      </c>
      <c r="P38" s="65">
        <f t="shared" si="3"/>
        <v>8.124999999999998</v>
      </c>
      <c r="Q38" s="108"/>
      <c r="R38" s="67"/>
    </row>
    <row r="39" spans="1:24" s="18" customFormat="1" ht="15">
      <c r="A39" s="32"/>
      <c r="D39" s="27" t="s">
        <v>48</v>
      </c>
      <c r="H39" s="56">
        <v>8.1</v>
      </c>
      <c r="I39" s="29">
        <v>8.2</v>
      </c>
      <c r="J39" s="19">
        <v>7.7</v>
      </c>
      <c r="K39" s="56">
        <v>8.2</v>
      </c>
      <c r="L39" s="56">
        <v>8.3</v>
      </c>
      <c r="M39" s="29">
        <v>8.2</v>
      </c>
      <c r="N39" s="29">
        <f t="shared" si="2"/>
        <v>40.875</v>
      </c>
      <c r="O39" s="31">
        <v>30</v>
      </c>
      <c r="P39" s="65">
        <f t="shared" si="3"/>
        <v>12.2625</v>
      </c>
      <c r="Q39" s="108"/>
      <c r="R39" s="67"/>
      <c r="T39" s="11"/>
      <c r="U39" s="167"/>
      <c r="V39" s="167"/>
      <c r="W39" s="167"/>
      <c r="X39" s="85"/>
    </row>
    <row r="40" spans="1:18" s="18" customFormat="1" ht="9.75">
      <c r="A40" s="32"/>
      <c r="D40" s="27"/>
      <c r="I40" s="19"/>
      <c r="J40" s="33"/>
      <c r="M40" s="19"/>
      <c r="N40" s="34" t="s">
        <v>49</v>
      </c>
      <c r="O40" s="34"/>
      <c r="P40" s="35"/>
      <c r="Q40" s="108"/>
      <c r="R40" s="67"/>
    </row>
    <row r="41" spans="1:24" s="18" customFormat="1" ht="15">
      <c r="A41" s="32" t="s">
        <v>34</v>
      </c>
      <c r="B41" s="18" t="s">
        <v>35</v>
      </c>
      <c r="D41" s="27" t="s">
        <v>16</v>
      </c>
      <c r="H41" s="18">
        <v>1</v>
      </c>
      <c r="I41" s="19">
        <v>2</v>
      </c>
      <c r="J41" s="19">
        <v>3</v>
      </c>
      <c r="K41" s="18">
        <v>4</v>
      </c>
      <c r="L41" s="18">
        <v>5</v>
      </c>
      <c r="M41" s="19">
        <v>6</v>
      </c>
      <c r="N41" s="63">
        <v>1</v>
      </c>
      <c r="O41" s="64" t="s">
        <v>40</v>
      </c>
      <c r="P41" s="65" t="s">
        <v>41</v>
      </c>
      <c r="Q41" s="108"/>
      <c r="R41" s="67"/>
      <c r="T41" s="11"/>
      <c r="U41" s="167"/>
      <c r="V41" s="167"/>
      <c r="W41" s="167"/>
      <c r="X41" s="85"/>
    </row>
    <row r="42" spans="1:24" s="18" customFormat="1" ht="15">
      <c r="A42" s="32"/>
      <c r="B42" s="11">
        <v>3</v>
      </c>
      <c r="C42" s="171" t="s">
        <v>117</v>
      </c>
      <c r="D42" s="171">
        <v>1996</v>
      </c>
      <c r="E42" s="171" t="s">
        <v>104</v>
      </c>
      <c r="F42" s="15">
        <v>64.5</v>
      </c>
      <c r="G42" s="15">
        <f>F42/2</f>
        <v>32.25</v>
      </c>
      <c r="H42" s="66"/>
      <c r="I42" s="19"/>
      <c r="J42" s="19"/>
      <c r="K42" s="19"/>
      <c r="L42" s="19"/>
      <c r="M42" s="19"/>
      <c r="N42" s="19">
        <v>83.363</v>
      </c>
      <c r="O42" s="20"/>
      <c r="P42" s="65"/>
      <c r="Q42" s="108">
        <v>41.6813</v>
      </c>
      <c r="R42" s="68">
        <f>G42+Q42</f>
        <v>73.9313</v>
      </c>
      <c r="T42" s="11"/>
      <c r="U42" s="167"/>
      <c r="V42" s="167"/>
      <c r="W42" s="167"/>
      <c r="X42" s="85"/>
    </row>
    <row r="43" spans="1:24" s="18" customFormat="1" ht="15">
      <c r="A43" s="32"/>
      <c r="C43" s="23"/>
      <c r="D43" s="24"/>
      <c r="E43" s="23"/>
      <c r="F43" s="23"/>
      <c r="G43" s="23"/>
      <c r="I43" s="19"/>
      <c r="J43" s="19"/>
      <c r="K43" s="19"/>
      <c r="L43" s="19"/>
      <c r="M43" s="19"/>
      <c r="N43" s="25">
        <f>P44+P45+P46+P47+P48+P49+P50</f>
        <v>83.3625</v>
      </c>
      <c r="O43" s="20"/>
      <c r="P43" s="65"/>
      <c r="Q43" s="108">
        <f>N43/2</f>
        <v>41.68125</v>
      </c>
      <c r="R43" s="68">
        <f>Q43+G42</f>
        <v>73.93125</v>
      </c>
      <c r="T43" s="11"/>
      <c r="U43" s="167"/>
      <c r="V43" s="167"/>
      <c r="W43" s="167"/>
      <c r="X43" s="85"/>
    </row>
    <row r="44" spans="1:24" s="18" customFormat="1" ht="15">
      <c r="A44" s="32"/>
      <c r="C44" s="172"/>
      <c r="D44" s="27" t="s">
        <v>43</v>
      </c>
      <c r="H44" s="18">
        <v>7.8</v>
      </c>
      <c r="I44" s="19">
        <v>7.9</v>
      </c>
      <c r="J44" s="19">
        <v>8.5</v>
      </c>
      <c r="K44" s="18">
        <v>8.2</v>
      </c>
      <c r="L44" s="18">
        <v>8.2</v>
      </c>
      <c r="M44" s="18">
        <v>8.7</v>
      </c>
      <c r="N44" s="29">
        <f aca="true" t="shared" si="4" ref="N44:N49">(SUM(H44:M44)-MAX(H44:M44)-MIN(H44:M44))/4*5</f>
        <v>41</v>
      </c>
      <c r="O44" s="64">
        <v>50</v>
      </c>
      <c r="P44" s="65">
        <f aca="true" t="shared" si="5" ref="P44:P49">N44*O44%</f>
        <v>20.5</v>
      </c>
      <c r="Q44" s="108"/>
      <c r="R44" s="67"/>
      <c r="T44" s="11"/>
      <c r="U44" s="167"/>
      <c r="V44" s="167"/>
      <c r="W44" s="167"/>
      <c r="X44" s="85"/>
    </row>
    <row r="45" spans="1:18" s="18" customFormat="1" ht="9.75">
      <c r="A45" s="32"/>
      <c r="D45" s="27" t="s">
        <v>44</v>
      </c>
      <c r="H45" s="18">
        <v>7.8</v>
      </c>
      <c r="I45" s="19">
        <v>7.9</v>
      </c>
      <c r="J45" s="19">
        <v>8.5</v>
      </c>
      <c r="K45" s="18">
        <v>8.5</v>
      </c>
      <c r="L45" s="18">
        <v>8.4</v>
      </c>
      <c r="M45" s="18">
        <v>8.8</v>
      </c>
      <c r="N45" s="29">
        <f t="shared" si="4"/>
        <v>41.625000000000014</v>
      </c>
      <c r="O45" s="64">
        <v>10</v>
      </c>
      <c r="P45" s="65">
        <f t="shared" si="5"/>
        <v>4.162500000000001</v>
      </c>
      <c r="Q45" s="108"/>
      <c r="R45" s="67"/>
    </row>
    <row r="46" spans="1:18" s="18" customFormat="1" ht="9.75">
      <c r="A46" s="32"/>
      <c r="D46" s="27" t="s">
        <v>45</v>
      </c>
      <c r="H46" s="18">
        <v>7.8</v>
      </c>
      <c r="I46" s="19">
        <v>7.9</v>
      </c>
      <c r="J46" s="19">
        <v>8.5</v>
      </c>
      <c r="K46" s="18">
        <v>8.4</v>
      </c>
      <c r="L46" s="18">
        <v>8.4</v>
      </c>
      <c r="M46" s="18">
        <v>8.7</v>
      </c>
      <c r="N46" s="29">
        <f t="shared" si="4"/>
        <v>41.5</v>
      </c>
      <c r="O46" s="64">
        <v>40</v>
      </c>
      <c r="P46" s="65">
        <f t="shared" si="5"/>
        <v>16.6</v>
      </c>
      <c r="Q46" s="108"/>
      <c r="R46" s="67"/>
    </row>
    <row r="47" spans="1:18" s="18" customFormat="1" ht="9.75">
      <c r="A47" s="32"/>
      <c r="C47" s="172"/>
      <c r="D47" s="27" t="s">
        <v>46</v>
      </c>
      <c r="H47" s="18">
        <v>8.5</v>
      </c>
      <c r="I47" s="19">
        <v>8</v>
      </c>
      <c r="J47" s="19">
        <v>8.4</v>
      </c>
      <c r="K47" s="18">
        <v>8.2</v>
      </c>
      <c r="L47" s="18">
        <v>8.7</v>
      </c>
      <c r="M47" s="18">
        <v>8.5</v>
      </c>
      <c r="N47" s="29">
        <f t="shared" si="4"/>
        <v>41.99999999999999</v>
      </c>
      <c r="O47" s="64">
        <v>50</v>
      </c>
      <c r="P47" s="65">
        <f t="shared" si="5"/>
        <v>20.999999999999996</v>
      </c>
      <c r="Q47" s="108"/>
      <c r="R47" s="67"/>
    </row>
    <row r="48" spans="1:18" s="18" customFormat="1" ht="9.75">
      <c r="A48" s="32"/>
      <c r="D48" s="27" t="s">
        <v>47</v>
      </c>
      <c r="H48" s="18">
        <v>8.4</v>
      </c>
      <c r="I48" s="19">
        <v>8.2</v>
      </c>
      <c r="J48" s="19">
        <v>8.5</v>
      </c>
      <c r="K48" s="18">
        <v>8.2</v>
      </c>
      <c r="L48" s="18">
        <v>8.7</v>
      </c>
      <c r="M48" s="18">
        <v>8.6</v>
      </c>
      <c r="N48" s="29">
        <f t="shared" si="4"/>
        <v>42.125</v>
      </c>
      <c r="O48" s="64">
        <v>20</v>
      </c>
      <c r="P48" s="65">
        <f t="shared" si="5"/>
        <v>8.425</v>
      </c>
      <c r="Q48" s="108"/>
      <c r="R48" s="67"/>
    </row>
    <row r="49" spans="1:18" s="18" customFormat="1" ht="9.75">
      <c r="A49" s="32"/>
      <c r="D49" s="27" t="s">
        <v>48</v>
      </c>
      <c r="H49" s="18">
        <v>8.5</v>
      </c>
      <c r="I49" s="19">
        <v>8.1</v>
      </c>
      <c r="J49" s="19">
        <v>8.5</v>
      </c>
      <c r="K49" s="18">
        <v>8.3</v>
      </c>
      <c r="L49" s="18">
        <v>8.9</v>
      </c>
      <c r="M49" s="18">
        <v>8.5</v>
      </c>
      <c r="N49" s="29">
        <f t="shared" si="4"/>
        <v>42.25000000000001</v>
      </c>
      <c r="O49" s="31">
        <v>30</v>
      </c>
      <c r="P49" s="65">
        <f t="shared" si="5"/>
        <v>12.675000000000002</v>
      </c>
      <c r="Q49" s="108"/>
      <c r="R49" s="68"/>
    </row>
    <row r="50" spans="1:18" s="18" customFormat="1" ht="9.75">
      <c r="A50" s="32"/>
      <c r="D50" s="27"/>
      <c r="I50" s="19"/>
      <c r="J50" s="33"/>
      <c r="M50" s="19"/>
      <c r="N50" s="34" t="s">
        <v>49</v>
      </c>
      <c r="O50" s="34"/>
      <c r="P50" s="35"/>
      <c r="Q50" s="108"/>
      <c r="R50" s="68"/>
    </row>
    <row r="51" spans="1:18" s="18" customFormat="1" ht="9.75">
      <c r="A51" s="32" t="s">
        <v>34</v>
      </c>
      <c r="B51" s="18" t="s">
        <v>35</v>
      </c>
      <c r="D51" s="27" t="s">
        <v>16</v>
      </c>
      <c r="H51" s="18">
        <v>1</v>
      </c>
      <c r="I51" s="19">
        <v>2</v>
      </c>
      <c r="J51" s="19">
        <v>3</v>
      </c>
      <c r="K51" s="18">
        <v>4</v>
      </c>
      <c r="L51" s="18">
        <v>5</v>
      </c>
      <c r="M51" s="19">
        <v>6</v>
      </c>
      <c r="N51" s="63">
        <v>1</v>
      </c>
      <c r="O51" s="64" t="s">
        <v>40</v>
      </c>
      <c r="P51" s="65" t="s">
        <v>41</v>
      </c>
      <c r="Q51" s="108"/>
      <c r="R51" s="68"/>
    </row>
    <row r="52" spans="1:18" s="18" customFormat="1" ht="12.75">
      <c r="A52" s="32"/>
      <c r="B52" s="11">
        <v>4</v>
      </c>
      <c r="C52" s="171" t="s">
        <v>120</v>
      </c>
      <c r="D52" s="171">
        <v>1997</v>
      </c>
      <c r="E52" s="171" t="s">
        <v>101</v>
      </c>
      <c r="F52" s="15">
        <v>61.382</v>
      </c>
      <c r="G52" s="15">
        <f>F52/2</f>
        <v>30.691</v>
      </c>
      <c r="H52" s="66"/>
      <c r="I52" s="19"/>
      <c r="J52" s="19"/>
      <c r="K52" s="19"/>
      <c r="L52" s="19"/>
      <c r="M52" s="19"/>
      <c r="N52" s="19">
        <v>77.55</v>
      </c>
      <c r="O52" s="20"/>
      <c r="P52" s="65"/>
      <c r="Q52" s="108">
        <v>38.775</v>
      </c>
      <c r="R52" s="68">
        <f>G52+Q52</f>
        <v>69.466</v>
      </c>
    </row>
    <row r="53" spans="1:18" s="18" customFormat="1" ht="9.75">
      <c r="A53" s="32"/>
      <c r="C53" s="23"/>
      <c r="D53" s="24"/>
      <c r="E53" s="23"/>
      <c r="F53" s="23"/>
      <c r="G53" s="23"/>
      <c r="I53" s="19"/>
      <c r="J53" s="19"/>
      <c r="K53" s="19"/>
      <c r="L53" s="19"/>
      <c r="M53" s="19"/>
      <c r="N53" s="25">
        <f>P54+P55+P56+P57+P58+P59+P60</f>
        <v>77.55</v>
      </c>
      <c r="O53" s="20"/>
      <c r="P53" s="65"/>
      <c r="Q53" s="108">
        <f>N53/2</f>
        <v>38.775</v>
      </c>
      <c r="R53" s="68">
        <f>Q53+G52</f>
        <v>69.466</v>
      </c>
    </row>
    <row r="54" spans="1:18" s="18" customFormat="1" ht="9.75">
      <c r="A54" s="32"/>
      <c r="C54" s="172"/>
      <c r="D54" s="27" t="s">
        <v>43</v>
      </c>
      <c r="H54" s="56">
        <v>7.7</v>
      </c>
      <c r="I54" s="29">
        <v>8</v>
      </c>
      <c r="J54" s="29">
        <v>7.8</v>
      </c>
      <c r="K54" s="56">
        <v>7.9</v>
      </c>
      <c r="L54" s="56">
        <v>7.4</v>
      </c>
      <c r="M54" s="29">
        <v>7.8</v>
      </c>
      <c r="N54" s="29">
        <f aca="true" t="shared" si="6" ref="N54:N59">(SUM(H54:M54)-MAX(H54:M54)-MIN(H54:M54))/4*5</f>
        <v>38.99999999999999</v>
      </c>
      <c r="O54" s="64">
        <v>50</v>
      </c>
      <c r="P54" s="65">
        <f aca="true" t="shared" si="7" ref="P54:P59">N54*O54%</f>
        <v>19.499999999999996</v>
      </c>
      <c r="Q54" s="108"/>
      <c r="R54" s="68"/>
    </row>
    <row r="55" spans="1:18" s="18" customFormat="1" ht="9.75">
      <c r="A55" s="32"/>
      <c r="D55" s="27" t="s">
        <v>44</v>
      </c>
      <c r="H55" s="56">
        <v>7.8</v>
      </c>
      <c r="I55" s="29">
        <v>8</v>
      </c>
      <c r="J55" s="29">
        <v>7.8</v>
      </c>
      <c r="K55" s="56">
        <v>8</v>
      </c>
      <c r="L55" s="56">
        <v>7.6</v>
      </c>
      <c r="M55" s="29">
        <v>7.9</v>
      </c>
      <c r="N55" s="29">
        <f t="shared" si="6"/>
        <v>39.375</v>
      </c>
      <c r="O55" s="64">
        <v>10</v>
      </c>
      <c r="P55" s="65">
        <f t="shared" si="7"/>
        <v>3.9375</v>
      </c>
      <c r="Q55" s="108"/>
      <c r="R55" s="68"/>
    </row>
    <row r="56" spans="1:18" s="18" customFormat="1" ht="9.75">
      <c r="A56" s="32"/>
      <c r="D56" s="27" t="s">
        <v>45</v>
      </c>
      <c r="H56" s="56">
        <v>7.6</v>
      </c>
      <c r="I56" s="29">
        <v>8</v>
      </c>
      <c r="J56" s="29">
        <v>7.8</v>
      </c>
      <c r="K56" s="56">
        <v>7.6</v>
      </c>
      <c r="L56" s="56">
        <v>7.4</v>
      </c>
      <c r="M56" s="29">
        <v>7.9</v>
      </c>
      <c r="N56" s="29">
        <f t="shared" si="6"/>
        <v>38.625</v>
      </c>
      <c r="O56" s="64">
        <v>40</v>
      </c>
      <c r="P56" s="65">
        <f t="shared" si="7"/>
        <v>15.450000000000001</v>
      </c>
      <c r="Q56" s="108"/>
      <c r="R56" s="68"/>
    </row>
    <row r="57" spans="1:18" s="18" customFormat="1" ht="9.75">
      <c r="A57" s="32"/>
      <c r="C57" s="172"/>
      <c r="D57" s="27" t="s">
        <v>46</v>
      </c>
      <c r="H57" s="56">
        <v>7.9</v>
      </c>
      <c r="I57" s="29">
        <v>7.7</v>
      </c>
      <c r="J57" s="29">
        <v>7.5</v>
      </c>
      <c r="K57" s="56">
        <v>8</v>
      </c>
      <c r="L57" s="56">
        <v>7.8</v>
      </c>
      <c r="M57" s="29">
        <v>7.5</v>
      </c>
      <c r="N57" s="29">
        <f t="shared" si="6"/>
        <v>38.625</v>
      </c>
      <c r="O57" s="64">
        <v>50</v>
      </c>
      <c r="P57" s="65">
        <f t="shared" si="7"/>
        <v>19.3125</v>
      </c>
      <c r="Q57" s="108"/>
      <c r="R57" s="68"/>
    </row>
    <row r="58" spans="1:18" s="18" customFormat="1" ht="9.75">
      <c r="A58" s="32"/>
      <c r="D58" s="27" t="s">
        <v>47</v>
      </c>
      <c r="H58" s="56">
        <v>7.8</v>
      </c>
      <c r="I58" s="29">
        <v>7.8</v>
      </c>
      <c r="J58" s="29">
        <v>7.6</v>
      </c>
      <c r="K58" s="56">
        <v>8</v>
      </c>
      <c r="L58" s="56">
        <v>7.7</v>
      </c>
      <c r="M58" s="29">
        <v>7.4</v>
      </c>
      <c r="N58" s="29">
        <f t="shared" si="6"/>
        <v>38.625</v>
      </c>
      <c r="O58" s="64">
        <v>20</v>
      </c>
      <c r="P58" s="65">
        <f t="shared" si="7"/>
        <v>7.7250000000000005</v>
      </c>
      <c r="Q58" s="108"/>
      <c r="R58" s="68"/>
    </row>
    <row r="59" spans="1:18" s="18" customFormat="1" ht="9.75">
      <c r="A59" s="32"/>
      <c r="D59" s="27" t="s">
        <v>48</v>
      </c>
      <c r="H59" s="56">
        <v>7.8</v>
      </c>
      <c r="I59" s="29">
        <v>7.8</v>
      </c>
      <c r="J59" s="29">
        <v>7.7</v>
      </c>
      <c r="K59" s="18">
        <v>8</v>
      </c>
      <c r="L59" s="56">
        <v>7.7</v>
      </c>
      <c r="M59" s="29">
        <v>7.5</v>
      </c>
      <c r="N59" s="29">
        <f t="shared" si="6"/>
        <v>38.75</v>
      </c>
      <c r="O59" s="31">
        <v>30</v>
      </c>
      <c r="P59" s="65">
        <f t="shared" si="7"/>
        <v>11.625</v>
      </c>
      <c r="Q59" s="108"/>
      <c r="R59" s="68"/>
    </row>
    <row r="60" spans="1:18" s="18" customFormat="1" ht="9.75">
      <c r="A60" s="32"/>
      <c r="D60" s="27"/>
      <c r="I60" s="19"/>
      <c r="J60" s="33"/>
      <c r="M60" s="19"/>
      <c r="N60" s="34" t="s">
        <v>49</v>
      </c>
      <c r="O60" s="34"/>
      <c r="P60" s="35"/>
      <c r="Q60" s="108"/>
      <c r="R60" s="68"/>
    </row>
    <row r="61" spans="1:18" s="18" customFormat="1" ht="9.75">
      <c r="A61" s="32" t="s">
        <v>34</v>
      </c>
      <c r="B61" s="18" t="s">
        <v>35</v>
      </c>
      <c r="D61" s="27" t="s">
        <v>16</v>
      </c>
      <c r="H61" s="18">
        <v>1</v>
      </c>
      <c r="I61" s="19">
        <v>2</v>
      </c>
      <c r="J61" s="19">
        <v>3</v>
      </c>
      <c r="K61" s="18">
        <v>4</v>
      </c>
      <c r="L61" s="18">
        <v>5</v>
      </c>
      <c r="M61" s="19">
        <v>6</v>
      </c>
      <c r="N61" s="63">
        <v>1</v>
      </c>
      <c r="O61" s="64" t="s">
        <v>40</v>
      </c>
      <c r="P61" s="65" t="s">
        <v>41</v>
      </c>
      <c r="Q61" s="108"/>
      <c r="R61" s="68"/>
    </row>
    <row r="62" spans="1:18" s="18" customFormat="1" ht="12.75">
      <c r="A62" s="32"/>
      <c r="B62" s="11">
        <v>5</v>
      </c>
      <c r="C62" s="171" t="s">
        <v>106</v>
      </c>
      <c r="D62" s="171">
        <v>1997</v>
      </c>
      <c r="E62" s="171" t="s">
        <v>104</v>
      </c>
      <c r="F62" s="15">
        <v>70.208</v>
      </c>
      <c r="G62" s="15">
        <f>F62/2</f>
        <v>35.104</v>
      </c>
      <c r="H62" s="66"/>
      <c r="I62" s="19"/>
      <c r="J62" s="19"/>
      <c r="K62" s="19"/>
      <c r="L62" s="19"/>
      <c r="M62" s="19"/>
      <c r="N62" s="19">
        <v>88.825</v>
      </c>
      <c r="O62" s="20"/>
      <c r="P62" s="65"/>
      <c r="Q62" s="108">
        <v>44.4125</v>
      </c>
      <c r="R62" s="68">
        <f>G62+Q62</f>
        <v>79.51650000000001</v>
      </c>
    </row>
    <row r="63" spans="1:18" s="18" customFormat="1" ht="9.75">
      <c r="A63" s="32"/>
      <c r="C63" s="23"/>
      <c r="D63" s="24"/>
      <c r="E63" s="23"/>
      <c r="F63" s="23"/>
      <c r="G63" s="23"/>
      <c r="I63" s="19"/>
      <c r="J63" s="19"/>
      <c r="K63" s="19"/>
      <c r="L63" s="19"/>
      <c r="M63" s="19"/>
      <c r="N63" s="25">
        <f>P64+P65+P66+P67+P68+P69+P70</f>
        <v>88.825</v>
      </c>
      <c r="O63" s="20"/>
      <c r="P63" s="65"/>
      <c r="Q63" s="108">
        <f>N63/2</f>
        <v>44.4125</v>
      </c>
      <c r="R63" s="68">
        <f>Q63+G62</f>
        <v>79.51650000000001</v>
      </c>
    </row>
    <row r="64" spans="1:18" s="18" customFormat="1" ht="9.75">
      <c r="A64" s="32"/>
      <c r="C64" s="172"/>
      <c r="D64" s="27" t="s">
        <v>43</v>
      </c>
      <c r="H64" s="56">
        <v>8.6</v>
      </c>
      <c r="I64" s="29">
        <v>8.6</v>
      </c>
      <c r="J64" s="29">
        <v>8.8</v>
      </c>
      <c r="K64" s="56">
        <v>9.4</v>
      </c>
      <c r="L64" s="56">
        <v>9</v>
      </c>
      <c r="M64" s="29">
        <v>8.8</v>
      </c>
      <c r="N64" s="29">
        <f aca="true" t="shared" si="8" ref="N64:N69">(SUM(H64:M64)-MAX(H64:M64)-MIN(H64:M64))/4*5</f>
        <v>44</v>
      </c>
      <c r="O64" s="64">
        <v>50</v>
      </c>
      <c r="P64" s="65">
        <f aca="true" t="shared" si="9" ref="P64:P69">N64*O64%</f>
        <v>22</v>
      </c>
      <c r="Q64" s="108"/>
      <c r="R64" s="68"/>
    </row>
    <row r="65" spans="1:18" s="18" customFormat="1" ht="9.75">
      <c r="A65" s="32"/>
      <c r="D65" s="27" t="s">
        <v>44</v>
      </c>
      <c r="H65" s="56">
        <v>8.7</v>
      </c>
      <c r="I65" s="29">
        <v>8.6</v>
      </c>
      <c r="J65" s="29">
        <v>8.8</v>
      </c>
      <c r="K65" s="56">
        <v>9.4</v>
      </c>
      <c r="L65" s="56">
        <v>9</v>
      </c>
      <c r="M65" s="29">
        <v>8.9</v>
      </c>
      <c r="N65" s="29">
        <f t="shared" si="8"/>
        <v>44.25</v>
      </c>
      <c r="O65" s="64">
        <v>10</v>
      </c>
      <c r="P65" s="65">
        <f t="shared" si="9"/>
        <v>4.425</v>
      </c>
      <c r="Q65" s="108"/>
      <c r="R65" s="68"/>
    </row>
    <row r="66" spans="1:18" s="18" customFormat="1" ht="9.75">
      <c r="A66" s="32"/>
      <c r="D66" s="27" t="s">
        <v>45</v>
      </c>
      <c r="H66" s="56">
        <v>8.7</v>
      </c>
      <c r="I66" s="29">
        <v>86</v>
      </c>
      <c r="J66" s="29">
        <v>8.8</v>
      </c>
      <c r="K66" s="56">
        <v>9.4</v>
      </c>
      <c r="L66" s="56">
        <v>9</v>
      </c>
      <c r="M66" s="29">
        <v>8.9</v>
      </c>
      <c r="N66" s="29">
        <f t="shared" si="8"/>
        <v>45.125000000000014</v>
      </c>
      <c r="O66" s="64">
        <v>40</v>
      </c>
      <c r="P66" s="65">
        <f t="shared" si="9"/>
        <v>18.050000000000008</v>
      </c>
      <c r="Q66" s="108"/>
      <c r="R66" s="68"/>
    </row>
    <row r="67" spans="1:18" s="18" customFormat="1" ht="9.75">
      <c r="A67" s="32"/>
      <c r="C67" s="172"/>
      <c r="D67" s="27" t="s">
        <v>46</v>
      </c>
      <c r="H67" s="56">
        <v>8.7</v>
      </c>
      <c r="I67" s="29">
        <v>8.8</v>
      </c>
      <c r="J67" s="29">
        <v>8.8</v>
      </c>
      <c r="K67" s="56">
        <v>8.9</v>
      </c>
      <c r="L67" s="56">
        <v>9</v>
      </c>
      <c r="M67" s="29">
        <v>8.9</v>
      </c>
      <c r="N67" s="29">
        <f t="shared" si="8"/>
        <v>44.25000000000001</v>
      </c>
      <c r="O67" s="64">
        <v>50</v>
      </c>
      <c r="P67" s="65">
        <f t="shared" si="9"/>
        <v>22.125000000000004</v>
      </c>
      <c r="Q67" s="108"/>
      <c r="R67" s="68"/>
    </row>
    <row r="68" spans="1:18" s="18" customFormat="1" ht="9.75">
      <c r="A68" s="32"/>
      <c r="D68" s="27" t="s">
        <v>47</v>
      </c>
      <c r="H68" s="56">
        <v>8.6</v>
      </c>
      <c r="I68" s="29">
        <v>8.6</v>
      </c>
      <c r="J68" s="29">
        <v>8.8</v>
      </c>
      <c r="K68" s="56">
        <v>8.9</v>
      </c>
      <c r="L68" s="56">
        <v>8.9</v>
      </c>
      <c r="M68" s="29">
        <v>8.9</v>
      </c>
      <c r="N68" s="29">
        <f t="shared" si="8"/>
        <v>43.99999999999999</v>
      </c>
      <c r="O68" s="64">
        <v>20</v>
      </c>
      <c r="P68" s="65">
        <f t="shared" si="9"/>
        <v>8.799999999999999</v>
      </c>
      <c r="Q68" s="108"/>
      <c r="R68" s="68"/>
    </row>
    <row r="69" spans="1:18" s="18" customFormat="1" ht="9.75">
      <c r="A69" s="32"/>
      <c r="D69" s="27" t="s">
        <v>48</v>
      </c>
      <c r="H69" s="56">
        <v>8.8</v>
      </c>
      <c r="I69" s="29">
        <v>8.9</v>
      </c>
      <c r="J69" s="29">
        <v>8.9</v>
      </c>
      <c r="K69" s="18">
        <v>9</v>
      </c>
      <c r="L69" s="56">
        <v>9</v>
      </c>
      <c r="M69" s="29">
        <v>9</v>
      </c>
      <c r="N69" s="29">
        <f t="shared" si="8"/>
        <v>44.75</v>
      </c>
      <c r="O69" s="31">
        <v>30</v>
      </c>
      <c r="P69" s="65">
        <f t="shared" si="9"/>
        <v>13.424999999999999</v>
      </c>
      <c r="Q69" s="108"/>
      <c r="R69" s="68"/>
    </row>
    <row r="70" spans="1:18" s="18" customFormat="1" ht="9.75">
      <c r="A70" s="32"/>
      <c r="D70" s="27"/>
      <c r="I70" s="19"/>
      <c r="J70" s="33"/>
      <c r="M70" s="19"/>
      <c r="N70" s="34" t="s">
        <v>49</v>
      </c>
      <c r="O70" s="34"/>
      <c r="P70" s="35"/>
      <c r="Q70" s="108"/>
      <c r="R70" s="68"/>
    </row>
    <row r="71" spans="1:18" s="18" customFormat="1" ht="9.75">
      <c r="A71" s="32" t="s">
        <v>34</v>
      </c>
      <c r="B71" s="18" t="s">
        <v>35</v>
      </c>
      <c r="D71" s="27" t="s">
        <v>16</v>
      </c>
      <c r="H71" s="18">
        <v>1</v>
      </c>
      <c r="I71" s="19">
        <v>2</v>
      </c>
      <c r="J71" s="19">
        <v>3</v>
      </c>
      <c r="K71" s="18">
        <v>4</v>
      </c>
      <c r="L71" s="18">
        <v>5</v>
      </c>
      <c r="M71" s="19">
        <v>6</v>
      </c>
      <c r="N71" s="63">
        <v>1</v>
      </c>
      <c r="O71" s="64" t="s">
        <v>40</v>
      </c>
      <c r="P71" s="65" t="s">
        <v>41</v>
      </c>
      <c r="Q71" s="108"/>
      <c r="R71" s="68"/>
    </row>
    <row r="72" spans="1:18" s="18" customFormat="1" ht="12.75">
      <c r="A72" s="32"/>
      <c r="B72" s="11">
        <v>6</v>
      </c>
      <c r="C72" s="171" t="s">
        <v>111</v>
      </c>
      <c r="D72" s="171">
        <v>1997</v>
      </c>
      <c r="E72" s="171" t="s">
        <v>76</v>
      </c>
      <c r="F72" s="15">
        <v>67.03</v>
      </c>
      <c r="G72" s="15">
        <f>F72/2</f>
        <v>33.515</v>
      </c>
      <c r="H72" s="66"/>
      <c r="I72" s="19"/>
      <c r="J72" s="19"/>
      <c r="K72" s="19"/>
      <c r="L72" s="19"/>
      <c r="M72" s="19"/>
      <c r="N72" s="19">
        <v>81.388</v>
      </c>
      <c r="O72" s="20"/>
      <c r="P72" s="65"/>
      <c r="Q72" s="108">
        <v>40.6938</v>
      </c>
      <c r="R72" s="68">
        <f>G72+Q72</f>
        <v>74.2088</v>
      </c>
    </row>
    <row r="73" spans="1:18" s="18" customFormat="1" ht="9.75">
      <c r="A73" s="32"/>
      <c r="C73" s="23"/>
      <c r="D73" s="24"/>
      <c r="E73" s="23"/>
      <c r="F73" s="23"/>
      <c r="G73" s="23"/>
      <c r="I73" s="19"/>
      <c r="J73" s="19"/>
      <c r="K73" s="19"/>
      <c r="L73" s="19"/>
      <c r="M73" s="19"/>
      <c r="N73" s="25">
        <f>P74+P75+P76+P77+P78+P79+P80</f>
        <v>81.38749999999999</v>
      </c>
      <c r="O73" s="20"/>
      <c r="P73" s="65"/>
      <c r="Q73" s="108">
        <f>N73/2</f>
        <v>40.693749999999994</v>
      </c>
      <c r="R73" s="68">
        <f>Q73+G72</f>
        <v>74.20875</v>
      </c>
    </row>
    <row r="74" spans="1:18" s="18" customFormat="1" ht="9.75">
      <c r="A74" s="32"/>
      <c r="C74" s="172"/>
      <c r="D74" s="27" t="s">
        <v>43</v>
      </c>
      <c r="H74" s="56">
        <v>8.5</v>
      </c>
      <c r="I74" s="29">
        <v>7.9</v>
      </c>
      <c r="J74" s="29">
        <v>8.1</v>
      </c>
      <c r="K74" s="56">
        <v>7.9</v>
      </c>
      <c r="L74" s="56">
        <v>8.6</v>
      </c>
      <c r="M74" s="29">
        <v>8.5</v>
      </c>
      <c r="N74" s="29">
        <f aca="true" t="shared" si="10" ref="N74:N79">(SUM(H74:M74)-MAX(H74:M74)-MIN(H74:M74))/4*5</f>
        <v>41.25</v>
      </c>
      <c r="O74" s="64">
        <v>50</v>
      </c>
      <c r="P74" s="65">
        <f aca="true" t="shared" si="11" ref="P74:P79">N74*O74%</f>
        <v>20.625</v>
      </c>
      <c r="Q74" s="108"/>
      <c r="R74" s="68"/>
    </row>
    <row r="75" spans="1:18" s="18" customFormat="1" ht="9.75">
      <c r="A75" s="32"/>
      <c r="D75" s="27" t="s">
        <v>44</v>
      </c>
      <c r="H75" s="56">
        <v>8.4</v>
      </c>
      <c r="I75" s="29">
        <v>8</v>
      </c>
      <c r="J75" s="29">
        <v>8.2</v>
      </c>
      <c r="K75" s="56">
        <v>8</v>
      </c>
      <c r="L75" s="56">
        <v>8.7</v>
      </c>
      <c r="M75" s="29">
        <v>8.6</v>
      </c>
      <c r="N75" s="29">
        <f t="shared" si="10"/>
        <v>41.5</v>
      </c>
      <c r="O75" s="64">
        <v>10</v>
      </c>
      <c r="P75" s="65">
        <f t="shared" si="11"/>
        <v>4.15</v>
      </c>
      <c r="Q75" s="108"/>
      <c r="R75" s="68"/>
    </row>
    <row r="76" spans="1:18" s="18" customFormat="1" ht="9.75">
      <c r="A76" s="32"/>
      <c r="D76" s="27" t="s">
        <v>45</v>
      </c>
      <c r="H76" s="56">
        <v>8.5</v>
      </c>
      <c r="I76" s="29">
        <v>7.9</v>
      </c>
      <c r="J76" s="29">
        <v>8.3</v>
      </c>
      <c r="K76" s="56">
        <v>7.6</v>
      </c>
      <c r="L76" s="56">
        <v>8.6</v>
      </c>
      <c r="M76" s="29">
        <v>8.5</v>
      </c>
      <c r="N76" s="29">
        <f t="shared" si="10"/>
        <v>41.49999999999999</v>
      </c>
      <c r="O76" s="64">
        <v>40</v>
      </c>
      <c r="P76" s="65">
        <f t="shared" si="11"/>
        <v>16.599999999999998</v>
      </c>
      <c r="Q76" s="108"/>
      <c r="R76" s="68"/>
    </row>
    <row r="77" spans="1:18" s="18" customFormat="1" ht="9.75">
      <c r="A77" s="32"/>
      <c r="C77" s="172"/>
      <c r="D77" s="27" t="s">
        <v>46</v>
      </c>
      <c r="H77" s="56">
        <v>7.9</v>
      </c>
      <c r="I77" s="29">
        <v>7.6</v>
      </c>
      <c r="J77" s="29">
        <v>7.9</v>
      </c>
      <c r="K77" s="56">
        <v>8.1</v>
      </c>
      <c r="L77" s="56">
        <v>7.9</v>
      </c>
      <c r="M77" s="29">
        <v>8.8</v>
      </c>
      <c r="N77" s="29">
        <f t="shared" si="10"/>
        <v>39.75000000000001</v>
      </c>
      <c r="O77" s="64">
        <v>50</v>
      </c>
      <c r="P77" s="65">
        <f t="shared" si="11"/>
        <v>19.875000000000004</v>
      </c>
      <c r="Q77" s="108"/>
      <c r="R77" s="68"/>
    </row>
    <row r="78" spans="1:18" s="18" customFormat="1" ht="9.75">
      <c r="A78" s="32"/>
      <c r="D78" s="27" t="s">
        <v>47</v>
      </c>
      <c r="H78" s="56">
        <v>8</v>
      </c>
      <c r="I78" s="29">
        <v>7.8</v>
      </c>
      <c r="J78" s="29">
        <v>8</v>
      </c>
      <c r="K78" s="56">
        <v>8.2</v>
      </c>
      <c r="L78" s="56">
        <v>8.2</v>
      </c>
      <c r="M78" s="29">
        <v>8.8</v>
      </c>
      <c r="N78" s="29">
        <f t="shared" si="10"/>
        <v>40.50000000000001</v>
      </c>
      <c r="O78" s="64">
        <v>20</v>
      </c>
      <c r="P78" s="65">
        <f t="shared" si="11"/>
        <v>8.100000000000001</v>
      </c>
      <c r="Q78" s="108"/>
      <c r="R78" s="68"/>
    </row>
    <row r="79" spans="1:18" s="18" customFormat="1" ht="9.75">
      <c r="A79" s="32"/>
      <c r="D79" s="27" t="s">
        <v>48</v>
      </c>
      <c r="H79" s="56">
        <v>7.9</v>
      </c>
      <c r="I79" s="29">
        <v>7.6</v>
      </c>
      <c r="J79" s="29">
        <v>8.1</v>
      </c>
      <c r="K79" s="56">
        <v>8.3</v>
      </c>
      <c r="L79" s="56">
        <v>7.8</v>
      </c>
      <c r="M79" s="29">
        <v>8.8</v>
      </c>
      <c r="N79" s="29">
        <f t="shared" si="10"/>
        <v>40.125</v>
      </c>
      <c r="O79" s="31">
        <v>30</v>
      </c>
      <c r="P79" s="65">
        <f t="shared" si="11"/>
        <v>12.0375</v>
      </c>
      <c r="Q79" s="108"/>
      <c r="R79" s="68"/>
    </row>
    <row r="80" spans="1:18" s="18" customFormat="1" ht="9.75">
      <c r="A80" s="32"/>
      <c r="D80" s="27"/>
      <c r="I80" s="19"/>
      <c r="J80" s="33"/>
      <c r="M80" s="19"/>
      <c r="N80" s="34" t="s">
        <v>49</v>
      </c>
      <c r="O80" s="34"/>
      <c r="P80" s="35"/>
      <c r="Q80" s="108"/>
      <c r="R80" s="68"/>
    </row>
    <row r="81" spans="1:18" s="18" customFormat="1" ht="9.75">
      <c r="A81" s="32" t="s">
        <v>34</v>
      </c>
      <c r="B81" s="18" t="s">
        <v>35</v>
      </c>
      <c r="D81" s="27" t="s">
        <v>16</v>
      </c>
      <c r="H81" s="18">
        <v>1</v>
      </c>
      <c r="I81" s="19">
        <v>2</v>
      </c>
      <c r="J81" s="19">
        <v>3</v>
      </c>
      <c r="K81" s="18">
        <v>4</v>
      </c>
      <c r="L81" s="18">
        <v>5</v>
      </c>
      <c r="M81" s="19">
        <v>6</v>
      </c>
      <c r="N81" s="63">
        <v>1</v>
      </c>
      <c r="O81" s="64" t="s">
        <v>40</v>
      </c>
      <c r="P81" s="65" t="s">
        <v>41</v>
      </c>
      <c r="Q81" s="108"/>
      <c r="R81" s="68"/>
    </row>
    <row r="82" spans="1:18" s="18" customFormat="1" ht="12.75">
      <c r="A82" s="32"/>
      <c r="B82" s="11">
        <v>7</v>
      </c>
      <c r="C82" s="171" t="s">
        <v>102</v>
      </c>
      <c r="D82" s="171">
        <v>1997</v>
      </c>
      <c r="E82" s="171" t="s">
        <v>76</v>
      </c>
      <c r="F82" s="15">
        <v>64.632</v>
      </c>
      <c r="G82" s="15">
        <f>F82/2</f>
        <v>32.316</v>
      </c>
      <c r="H82" s="66"/>
      <c r="I82" s="19"/>
      <c r="J82" s="19"/>
      <c r="K82" s="19"/>
      <c r="L82" s="19"/>
      <c r="M82" s="19"/>
      <c r="N82" s="19">
        <v>82.675</v>
      </c>
      <c r="O82" s="20"/>
      <c r="P82" s="65"/>
      <c r="Q82" s="108">
        <v>41.3375</v>
      </c>
      <c r="R82" s="68">
        <f>G82+Q82</f>
        <v>73.65350000000001</v>
      </c>
    </row>
    <row r="83" spans="1:18" s="18" customFormat="1" ht="9.75">
      <c r="A83" s="32"/>
      <c r="C83" s="23"/>
      <c r="D83" s="24"/>
      <c r="E83" s="23"/>
      <c r="F83" s="23"/>
      <c r="G83" s="23"/>
      <c r="I83" s="19"/>
      <c r="J83" s="19"/>
      <c r="K83" s="19"/>
      <c r="L83" s="19"/>
      <c r="M83" s="19"/>
      <c r="N83" s="25">
        <f>P84+P85+P86+P87+P88+P89+P90</f>
        <v>82.675</v>
      </c>
      <c r="O83" s="20"/>
      <c r="P83" s="65"/>
      <c r="Q83" s="108">
        <f>N83/2</f>
        <v>41.3375</v>
      </c>
      <c r="R83" s="68">
        <f>Q83+G82</f>
        <v>73.65350000000001</v>
      </c>
    </row>
    <row r="84" spans="1:18" s="18" customFormat="1" ht="9.75">
      <c r="A84" s="32"/>
      <c r="C84" s="172"/>
      <c r="D84" s="27" t="s">
        <v>43</v>
      </c>
      <c r="H84" s="56">
        <v>8.5</v>
      </c>
      <c r="I84" s="29">
        <v>8</v>
      </c>
      <c r="J84" s="29">
        <v>8.2</v>
      </c>
      <c r="K84" s="56">
        <v>8</v>
      </c>
      <c r="L84" s="56">
        <v>8.4</v>
      </c>
      <c r="M84" s="29">
        <v>8.3</v>
      </c>
      <c r="N84" s="29">
        <f aca="true" t="shared" si="12" ref="N84:N89">(SUM(H84:M84)-MAX(H84:M84)-MIN(H84:M84))/4*5</f>
        <v>41.12500000000001</v>
      </c>
      <c r="O84" s="64">
        <v>50</v>
      </c>
      <c r="P84" s="65">
        <f aca="true" t="shared" si="13" ref="P84:P89">N84*O84%</f>
        <v>20.562500000000004</v>
      </c>
      <c r="Q84" s="108"/>
      <c r="R84" s="68"/>
    </row>
    <row r="85" spans="1:18" s="18" customFormat="1" ht="9.75">
      <c r="A85" s="32"/>
      <c r="D85" s="27" t="s">
        <v>44</v>
      </c>
      <c r="H85" s="56">
        <v>8.5</v>
      </c>
      <c r="I85" s="29">
        <v>7.6</v>
      </c>
      <c r="J85" s="29">
        <v>8.2</v>
      </c>
      <c r="K85" s="56">
        <v>7.5</v>
      </c>
      <c r="L85" s="56">
        <v>8.2</v>
      </c>
      <c r="M85" s="29">
        <v>8.4</v>
      </c>
      <c r="N85" s="29">
        <f t="shared" si="12"/>
        <v>40.5</v>
      </c>
      <c r="O85" s="64">
        <v>10</v>
      </c>
      <c r="P85" s="65">
        <f t="shared" si="13"/>
        <v>4.05</v>
      </c>
      <c r="Q85" s="108"/>
      <c r="R85" s="68"/>
    </row>
    <row r="86" spans="1:18" s="18" customFormat="1" ht="9.75">
      <c r="A86" s="32"/>
      <c r="D86" s="27" t="s">
        <v>45</v>
      </c>
      <c r="H86" s="56">
        <v>8.5</v>
      </c>
      <c r="I86" s="29">
        <v>7.8</v>
      </c>
      <c r="J86" s="19">
        <v>8.1</v>
      </c>
      <c r="K86" s="56">
        <v>8.4</v>
      </c>
      <c r="L86" s="56">
        <v>8.4</v>
      </c>
      <c r="M86" s="29">
        <v>8.4</v>
      </c>
      <c r="N86" s="29">
        <f t="shared" si="12"/>
        <v>41.625</v>
      </c>
      <c r="O86" s="64">
        <v>40</v>
      </c>
      <c r="P86" s="65">
        <f t="shared" si="13"/>
        <v>16.650000000000002</v>
      </c>
      <c r="Q86" s="108"/>
      <c r="R86" s="68"/>
    </row>
    <row r="87" spans="1:18" s="18" customFormat="1" ht="9.75">
      <c r="A87" s="32"/>
      <c r="C87" s="172"/>
      <c r="D87" s="27" t="s">
        <v>46</v>
      </c>
      <c r="H87" s="56">
        <v>8</v>
      </c>
      <c r="I87" s="29">
        <v>8.2</v>
      </c>
      <c r="J87" s="19">
        <v>8.4</v>
      </c>
      <c r="K87" s="56">
        <v>8.3</v>
      </c>
      <c r="L87" s="56">
        <v>8</v>
      </c>
      <c r="M87" s="29">
        <v>8.6</v>
      </c>
      <c r="N87" s="29">
        <f t="shared" si="12"/>
        <v>41.12500000000001</v>
      </c>
      <c r="O87" s="64">
        <v>50</v>
      </c>
      <c r="P87" s="65">
        <f t="shared" si="13"/>
        <v>20.562500000000004</v>
      </c>
      <c r="Q87" s="108"/>
      <c r="R87" s="68"/>
    </row>
    <row r="88" spans="1:18" s="18" customFormat="1" ht="9.75">
      <c r="A88" s="32"/>
      <c r="D88" s="27" t="s">
        <v>47</v>
      </c>
      <c r="H88" s="56">
        <v>8.1</v>
      </c>
      <c r="I88" s="29">
        <v>8.4</v>
      </c>
      <c r="J88" s="19">
        <v>8.5</v>
      </c>
      <c r="K88" s="56">
        <v>8.3</v>
      </c>
      <c r="L88" s="56">
        <v>8.1</v>
      </c>
      <c r="M88" s="29">
        <v>8.8</v>
      </c>
      <c r="N88" s="29">
        <f t="shared" si="12"/>
        <v>41.62500000000001</v>
      </c>
      <c r="O88" s="64">
        <v>20</v>
      </c>
      <c r="P88" s="65">
        <f t="shared" si="13"/>
        <v>8.325000000000001</v>
      </c>
      <c r="Q88" s="108"/>
      <c r="R88" s="68"/>
    </row>
    <row r="89" spans="1:18" s="18" customFormat="1" ht="9.75">
      <c r="A89" s="32"/>
      <c r="D89" s="27" t="s">
        <v>48</v>
      </c>
      <c r="H89" s="56">
        <v>8</v>
      </c>
      <c r="I89" s="29">
        <v>8.1</v>
      </c>
      <c r="J89" s="19">
        <v>8.6</v>
      </c>
      <c r="K89" s="56">
        <v>8.3</v>
      </c>
      <c r="L89" s="56">
        <v>8.4</v>
      </c>
      <c r="M89" s="29">
        <v>8.7</v>
      </c>
      <c r="N89" s="29">
        <f t="shared" si="12"/>
        <v>41.749999999999986</v>
      </c>
      <c r="O89" s="31">
        <v>30</v>
      </c>
      <c r="P89" s="65">
        <f t="shared" si="13"/>
        <v>12.524999999999995</v>
      </c>
      <c r="Q89" s="108"/>
      <c r="R89" s="68"/>
    </row>
    <row r="90" spans="1:18" s="18" customFormat="1" ht="9.75">
      <c r="A90" s="32"/>
      <c r="D90" s="27"/>
      <c r="I90" s="19"/>
      <c r="J90" s="33"/>
      <c r="M90" s="19"/>
      <c r="N90" s="34" t="s">
        <v>49</v>
      </c>
      <c r="O90" s="34"/>
      <c r="P90" s="35"/>
      <c r="Q90" s="108"/>
      <c r="R90" s="68"/>
    </row>
    <row r="91" spans="1:18" s="18" customFormat="1" ht="9.75">
      <c r="A91" s="32"/>
      <c r="D91" s="27"/>
      <c r="I91" s="19"/>
      <c r="J91" s="19"/>
      <c r="M91" s="19"/>
      <c r="N91" s="63"/>
      <c r="O91" s="64"/>
      <c r="P91" s="65"/>
      <c r="Q91" s="108"/>
      <c r="R91" s="68"/>
    </row>
    <row r="92" spans="1:18" s="18" customFormat="1" ht="9.75">
      <c r="A92" s="32"/>
      <c r="B92" s="124"/>
      <c r="C92" s="117"/>
      <c r="D92" s="121"/>
      <c r="E92" s="122"/>
      <c r="G92" s="66"/>
      <c r="H92" s="66"/>
      <c r="I92" s="19"/>
      <c r="J92" s="19"/>
      <c r="K92" s="19"/>
      <c r="L92" s="19"/>
      <c r="M92" s="19"/>
      <c r="N92" s="19"/>
      <c r="O92" s="20"/>
      <c r="P92" s="65"/>
      <c r="Q92" s="108"/>
      <c r="R92" s="68"/>
    </row>
    <row r="93" spans="1:18" s="18" customFormat="1" ht="9.75">
      <c r="A93" s="32"/>
      <c r="C93" s="23"/>
      <c r="D93" s="24"/>
      <c r="E93" s="23"/>
      <c r="F93" s="23"/>
      <c r="G93" s="23"/>
      <c r="I93" s="19"/>
      <c r="J93" s="19"/>
      <c r="K93" s="19"/>
      <c r="L93" s="19"/>
      <c r="M93" s="19"/>
      <c r="N93" s="25"/>
      <c r="O93" s="20"/>
      <c r="P93" s="65"/>
      <c r="Q93" s="108"/>
      <c r="R93" s="68"/>
    </row>
    <row r="94" spans="1:18" s="18" customFormat="1" ht="9.75">
      <c r="A94" s="32"/>
      <c r="C94" s="172"/>
      <c r="D94" s="27"/>
      <c r="H94" s="56"/>
      <c r="I94" s="29"/>
      <c r="J94" s="29"/>
      <c r="K94" s="56"/>
      <c r="L94" s="56"/>
      <c r="M94" s="29"/>
      <c r="N94" s="29"/>
      <c r="O94" s="64"/>
      <c r="P94" s="65"/>
      <c r="Q94" s="108"/>
      <c r="R94" s="68"/>
    </row>
    <row r="95" spans="1:18" s="18" customFormat="1" ht="9.75">
      <c r="A95" s="32"/>
      <c r="D95" s="27"/>
      <c r="H95" s="56"/>
      <c r="I95" s="29"/>
      <c r="J95" s="29"/>
      <c r="K95" s="56"/>
      <c r="L95" s="56"/>
      <c r="M95" s="29"/>
      <c r="N95" s="29"/>
      <c r="O95" s="64"/>
      <c r="P95" s="65"/>
      <c r="Q95" s="108"/>
      <c r="R95" s="68"/>
    </row>
    <row r="96" spans="1:18" s="18" customFormat="1" ht="9.75">
      <c r="A96" s="32"/>
      <c r="D96" s="27"/>
      <c r="H96" s="56"/>
      <c r="I96" s="29"/>
      <c r="J96" s="19"/>
      <c r="K96" s="56"/>
      <c r="L96" s="56"/>
      <c r="M96" s="29"/>
      <c r="N96" s="29"/>
      <c r="O96" s="64"/>
      <c r="P96" s="65"/>
      <c r="Q96" s="108"/>
      <c r="R96" s="68"/>
    </row>
    <row r="97" spans="1:18" s="18" customFormat="1" ht="9.75">
      <c r="A97" s="32"/>
      <c r="C97" s="172"/>
      <c r="D97" s="27"/>
      <c r="H97" s="56"/>
      <c r="I97" s="29"/>
      <c r="J97" s="19"/>
      <c r="K97" s="56"/>
      <c r="L97" s="56"/>
      <c r="M97" s="29"/>
      <c r="N97" s="29"/>
      <c r="O97" s="64"/>
      <c r="P97" s="65"/>
      <c r="Q97" s="108"/>
      <c r="R97" s="68"/>
    </row>
    <row r="98" spans="1:18" s="18" customFormat="1" ht="9.75">
      <c r="A98" s="32"/>
      <c r="D98" s="27"/>
      <c r="H98" s="56"/>
      <c r="I98" s="29"/>
      <c r="J98" s="19"/>
      <c r="K98" s="56"/>
      <c r="L98" s="56"/>
      <c r="M98" s="29"/>
      <c r="N98" s="29"/>
      <c r="O98" s="64"/>
      <c r="P98" s="65"/>
      <c r="Q98" s="108"/>
      <c r="R98" s="68"/>
    </row>
    <row r="99" spans="1:18" s="18" customFormat="1" ht="9.75">
      <c r="A99" s="32"/>
      <c r="D99" s="27"/>
      <c r="H99" s="56"/>
      <c r="I99" s="29"/>
      <c r="J99" s="19"/>
      <c r="K99" s="56"/>
      <c r="L99" s="56"/>
      <c r="M99" s="29"/>
      <c r="N99" s="29"/>
      <c r="O99" s="31"/>
      <c r="P99" s="65"/>
      <c r="Q99" s="108"/>
      <c r="R99" s="68"/>
    </row>
    <row r="100" spans="1:18" s="18" customFormat="1" ht="9.75">
      <c r="A100" s="32"/>
      <c r="D100" s="27"/>
      <c r="I100" s="19"/>
      <c r="J100" s="33"/>
      <c r="M100" s="19"/>
      <c r="N100" s="34"/>
      <c r="O100" s="34"/>
      <c r="P100" s="35"/>
      <c r="Q100" s="108"/>
      <c r="R100" s="68"/>
    </row>
    <row r="101" spans="1:18" s="18" customFormat="1" ht="9.75">
      <c r="A101" s="32"/>
      <c r="D101" s="27"/>
      <c r="I101" s="19"/>
      <c r="J101" s="19"/>
      <c r="M101" s="19"/>
      <c r="N101" s="63"/>
      <c r="O101" s="64"/>
      <c r="P101" s="65"/>
      <c r="Q101" s="108"/>
      <c r="R101" s="68"/>
    </row>
    <row r="102" spans="1:18" s="18" customFormat="1" ht="12">
      <c r="A102" s="32"/>
      <c r="B102" s="117"/>
      <c r="C102" s="118"/>
      <c r="D102" s="119"/>
      <c r="E102" s="120"/>
      <c r="G102" s="66"/>
      <c r="H102" s="66"/>
      <c r="I102" s="19"/>
      <c r="J102" s="19"/>
      <c r="K102" s="19"/>
      <c r="L102" s="19"/>
      <c r="M102" s="19"/>
      <c r="N102" s="19"/>
      <c r="O102" s="20"/>
      <c r="P102" s="65"/>
      <c r="Q102" s="108"/>
      <c r="R102" s="68"/>
    </row>
    <row r="103" spans="1:18" s="18" customFormat="1" ht="9.75">
      <c r="A103" s="32"/>
      <c r="C103" s="23"/>
      <c r="D103" s="24"/>
      <c r="E103" s="23"/>
      <c r="F103" s="23"/>
      <c r="G103" s="23"/>
      <c r="I103" s="19"/>
      <c r="J103" s="19"/>
      <c r="K103" s="19"/>
      <c r="L103" s="19"/>
      <c r="M103" s="19"/>
      <c r="N103" s="25"/>
      <c r="O103" s="20"/>
      <c r="P103" s="65"/>
      <c r="Q103" s="108"/>
      <c r="R103" s="68"/>
    </row>
    <row r="104" spans="1:18" s="18" customFormat="1" ht="9.75">
      <c r="A104" s="32"/>
      <c r="C104" s="172"/>
      <c r="D104" s="27"/>
      <c r="H104" s="56"/>
      <c r="I104" s="29"/>
      <c r="J104" s="29"/>
      <c r="K104" s="56"/>
      <c r="L104" s="56"/>
      <c r="M104" s="29"/>
      <c r="N104" s="29"/>
      <c r="O104" s="64"/>
      <c r="P104" s="65"/>
      <c r="Q104" s="108"/>
      <c r="R104" s="68"/>
    </row>
    <row r="105" spans="1:18" s="18" customFormat="1" ht="9.75">
      <c r="A105" s="32"/>
      <c r="D105" s="27"/>
      <c r="H105" s="56"/>
      <c r="I105" s="29"/>
      <c r="J105" s="29"/>
      <c r="K105" s="56"/>
      <c r="L105" s="56"/>
      <c r="M105" s="29"/>
      <c r="N105" s="29"/>
      <c r="O105" s="64"/>
      <c r="P105" s="65"/>
      <c r="Q105" s="108"/>
      <c r="R105" s="68"/>
    </row>
    <row r="106" spans="1:18" s="18" customFormat="1" ht="9.75">
      <c r="A106" s="32"/>
      <c r="D106" s="27"/>
      <c r="H106" s="56"/>
      <c r="I106" s="29"/>
      <c r="J106" s="19"/>
      <c r="K106" s="56"/>
      <c r="L106" s="56"/>
      <c r="M106" s="29"/>
      <c r="N106" s="29"/>
      <c r="O106" s="64"/>
      <c r="P106" s="65"/>
      <c r="Q106" s="108"/>
      <c r="R106" s="68"/>
    </row>
    <row r="107" spans="1:18" s="18" customFormat="1" ht="9.75">
      <c r="A107" s="32"/>
      <c r="C107" s="172"/>
      <c r="D107" s="27"/>
      <c r="H107" s="56"/>
      <c r="I107" s="29"/>
      <c r="J107" s="19"/>
      <c r="K107" s="56"/>
      <c r="L107" s="56"/>
      <c r="M107" s="29"/>
      <c r="N107" s="29"/>
      <c r="O107" s="64"/>
      <c r="P107" s="65"/>
      <c r="Q107" s="108"/>
      <c r="R107" s="68"/>
    </row>
    <row r="108" spans="1:18" s="18" customFormat="1" ht="9.75">
      <c r="A108" s="32"/>
      <c r="D108" s="27"/>
      <c r="H108" s="56"/>
      <c r="I108" s="29"/>
      <c r="J108" s="19"/>
      <c r="K108" s="56"/>
      <c r="L108" s="56"/>
      <c r="M108" s="29"/>
      <c r="N108" s="29"/>
      <c r="O108" s="64"/>
      <c r="P108" s="65"/>
      <c r="Q108" s="108"/>
      <c r="R108" s="68"/>
    </row>
    <row r="109" spans="1:18" s="18" customFormat="1" ht="9.75">
      <c r="A109" s="32"/>
      <c r="D109" s="27"/>
      <c r="H109" s="56"/>
      <c r="I109" s="29"/>
      <c r="J109" s="19"/>
      <c r="K109" s="56"/>
      <c r="L109" s="56"/>
      <c r="M109" s="29"/>
      <c r="N109" s="29"/>
      <c r="O109" s="31"/>
      <c r="P109" s="65"/>
      <c r="Q109" s="108"/>
      <c r="R109" s="68"/>
    </row>
    <row r="110" spans="1:18" s="18" customFormat="1" ht="9.75">
      <c r="A110" s="32"/>
      <c r="D110" s="27"/>
      <c r="I110" s="19"/>
      <c r="J110" s="33"/>
      <c r="M110" s="19"/>
      <c r="N110" s="34"/>
      <c r="O110" s="34"/>
      <c r="P110" s="35"/>
      <c r="Q110" s="108"/>
      <c r="R110" s="68"/>
    </row>
    <row r="111" spans="1:18" s="18" customFormat="1" ht="9.75">
      <c r="A111" s="32"/>
      <c r="D111" s="27"/>
      <c r="I111" s="19"/>
      <c r="J111" s="19"/>
      <c r="M111" s="19"/>
      <c r="N111" s="63"/>
      <c r="O111" s="64"/>
      <c r="P111" s="65"/>
      <c r="Q111" s="108"/>
      <c r="R111" s="68"/>
    </row>
    <row r="112" spans="1:18" s="18" customFormat="1" ht="12">
      <c r="A112" s="32"/>
      <c r="B112" s="117"/>
      <c r="C112" s="118"/>
      <c r="D112" s="119"/>
      <c r="E112" s="123"/>
      <c r="G112" s="66"/>
      <c r="H112" s="66"/>
      <c r="I112" s="19"/>
      <c r="J112" s="19"/>
      <c r="K112" s="19"/>
      <c r="L112" s="19"/>
      <c r="M112" s="19"/>
      <c r="N112" s="19"/>
      <c r="O112" s="20"/>
      <c r="P112" s="65"/>
      <c r="Q112" s="108"/>
      <c r="R112" s="68"/>
    </row>
    <row r="113" spans="1:18" s="18" customFormat="1" ht="9.75">
      <c r="A113" s="32"/>
      <c r="C113" s="23"/>
      <c r="D113" s="24"/>
      <c r="E113" s="23"/>
      <c r="F113" s="23"/>
      <c r="G113" s="23"/>
      <c r="I113" s="19"/>
      <c r="J113" s="19"/>
      <c r="K113" s="19"/>
      <c r="L113" s="19"/>
      <c r="M113" s="19"/>
      <c r="N113" s="25"/>
      <c r="O113" s="20"/>
      <c r="P113" s="65"/>
      <c r="Q113" s="108"/>
      <c r="R113" s="68"/>
    </row>
    <row r="114" spans="1:18" s="18" customFormat="1" ht="9.75">
      <c r="A114" s="32"/>
      <c r="C114" s="172"/>
      <c r="D114" s="27"/>
      <c r="H114" s="56"/>
      <c r="I114" s="29"/>
      <c r="J114" s="29"/>
      <c r="K114" s="56"/>
      <c r="L114" s="56"/>
      <c r="M114" s="29"/>
      <c r="N114" s="29"/>
      <c r="O114" s="64"/>
      <c r="P114" s="65"/>
      <c r="Q114" s="108"/>
      <c r="R114" s="68"/>
    </row>
    <row r="115" spans="1:18" s="18" customFormat="1" ht="9.75">
      <c r="A115" s="32"/>
      <c r="D115" s="27"/>
      <c r="H115" s="56"/>
      <c r="I115" s="29"/>
      <c r="J115" s="29"/>
      <c r="K115" s="56"/>
      <c r="L115" s="56"/>
      <c r="M115" s="29"/>
      <c r="N115" s="29"/>
      <c r="O115" s="64"/>
      <c r="P115" s="65"/>
      <c r="Q115" s="108"/>
      <c r="R115" s="68"/>
    </row>
    <row r="116" spans="1:18" s="18" customFormat="1" ht="9.75">
      <c r="A116" s="32"/>
      <c r="D116" s="27"/>
      <c r="H116" s="56"/>
      <c r="I116" s="29"/>
      <c r="J116" s="29"/>
      <c r="K116" s="56"/>
      <c r="L116" s="56"/>
      <c r="M116" s="29"/>
      <c r="N116" s="29"/>
      <c r="O116" s="64"/>
      <c r="P116" s="65"/>
      <c r="Q116" s="108"/>
      <c r="R116" s="68"/>
    </row>
    <row r="117" spans="1:18" s="18" customFormat="1" ht="9.75">
      <c r="A117" s="32"/>
      <c r="C117" s="172"/>
      <c r="D117" s="27"/>
      <c r="H117" s="56"/>
      <c r="I117" s="29"/>
      <c r="J117" s="29"/>
      <c r="K117" s="56"/>
      <c r="L117" s="56"/>
      <c r="M117" s="29"/>
      <c r="N117" s="29"/>
      <c r="O117" s="64"/>
      <c r="P117" s="65"/>
      <c r="Q117" s="108"/>
      <c r="R117" s="68"/>
    </row>
    <row r="118" spans="1:18" s="18" customFormat="1" ht="9.75">
      <c r="A118" s="32"/>
      <c r="D118" s="27"/>
      <c r="H118" s="56"/>
      <c r="I118" s="29"/>
      <c r="J118" s="29"/>
      <c r="K118" s="56"/>
      <c r="L118" s="56"/>
      <c r="M118" s="29"/>
      <c r="N118" s="29"/>
      <c r="O118" s="64"/>
      <c r="P118" s="65"/>
      <c r="Q118" s="108"/>
      <c r="R118" s="68"/>
    </row>
    <row r="119" spans="1:18" s="18" customFormat="1" ht="9.75">
      <c r="A119" s="32"/>
      <c r="D119" s="27"/>
      <c r="H119" s="56"/>
      <c r="I119" s="29"/>
      <c r="J119" s="29"/>
      <c r="K119" s="56"/>
      <c r="L119" s="56"/>
      <c r="M119" s="29"/>
      <c r="N119" s="29"/>
      <c r="O119" s="31"/>
      <c r="P119" s="65"/>
      <c r="Q119" s="108"/>
      <c r="R119" s="68"/>
    </row>
    <row r="120" spans="1:18" s="18" customFormat="1" ht="9.75">
      <c r="A120" s="32"/>
      <c r="D120" s="27"/>
      <c r="I120" s="19"/>
      <c r="J120" s="33"/>
      <c r="M120" s="19"/>
      <c r="N120" s="34"/>
      <c r="O120" s="34"/>
      <c r="P120" s="35"/>
      <c r="Q120" s="108"/>
      <c r="R120" s="68"/>
    </row>
  </sheetData>
  <sheetProtection/>
  <printOptions/>
  <pageMargins left="0.17" right="0.16" top="0.29" bottom="0.26" header="0.18" footer="0.1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9">
      <selection activeCell="P37" sqref="P37"/>
    </sheetView>
  </sheetViews>
  <sheetFormatPr defaultColWidth="9.125" defaultRowHeight="12.75"/>
  <cols>
    <col min="1" max="1" width="2.125" style="15" customWidth="1"/>
    <col min="2" max="2" width="5.875" style="15" customWidth="1"/>
    <col min="3" max="3" width="26.125" style="15" bestFit="1" customWidth="1"/>
    <col min="4" max="4" width="9.50390625" style="15" customWidth="1"/>
    <col min="5" max="5" width="6.50390625" style="15" bestFit="1" customWidth="1"/>
    <col min="6" max="6" width="5.50390625" style="15" bestFit="1" customWidth="1"/>
    <col min="7" max="12" width="2.625" style="15" customWidth="1"/>
    <col min="13" max="13" width="4.00390625" style="15" bestFit="1" customWidth="1"/>
    <col min="14" max="14" width="2.625" style="15" bestFit="1" customWidth="1"/>
    <col min="15" max="15" width="7.375" style="15" bestFit="1" customWidth="1"/>
    <col min="16" max="17" width="9.125" style="15" customWidth="1"/>
    <col min="18" max="16384" width="9.125" style="11" customWidth="1"/>
  </cols>
  <sheetData>
    <row r="1" spans="2:11" s="76" customFormat="1" ht="15">
      <c r="B1" s="151" t="s">
        <v>94</v>
      </c>
      <c r="D1" s="152"/>
      <c r="E1" s="153"/>
      <c r="G1" s="163"/>
      <c r="H1" s="163"/>
      <c r="I1" s="163"/>
      <c r="J1" s="163"/>
      <c r="K1" s="163"/>
    </row>
    <row r="2" spans="2:11" s="77" customFormat="1" ht="15">
      <c r="B2" s="151" t="s">
        <v>93</v>
      </c>
      <c r="D2" s="155"/>
      <c r="E2" s="156"/>
      <c r="G2" s="164"/>
      <c r="H2" s="164"/>
      <c r="I2" s="164"/>
      <c r="J2" s="164"/>
      <c r="K2" s="164"/>
    </row>
    <row r="3" spans="2:11" s="77" customFormat="1" ht="15">
      <c r="B3" s="151"/>
      <c r="D3" s="155"/>
      <c r="E3" s="156"/>
      <c r="G3" s="164"/>
      <c r="H3" s="164"/>
      <c r="I3" s="164"/>
      <c r="J3" s="164"/>
      <c r="K3" s="164"/>
    </row>
    <row r="4" spans="2:11" s="77" customFormat="1" ht="15">
      <c r="B4" s="151" t="s">
        <v>136</v>
      </c>
      <c r="D4" s="155"/>
      <c r="E4" s="156" t="s">
        <v>137</v>
      </c>
      <c r="G4" s="164"/>
      <c r="H4" s="164"/>
      <c r="I4" s="164"/>
      <c r="J4" s="164"/>
      <c r="K4" s="164"/>
    </row>
    <row r="5" spans="2:11" s="76" customFormat="1" ht="15">
      <c r="B5" s="151"/>
      <c r="D5" s="152"/>
      <c r="E5" s="157"/>
      <c r="G5" s="163"/>
      <c r="H5" s="163"/>
      <c r="I5" s="163"/>
      <c r="J5" s="163"/>
      <c r="K5" s="163"/>
    </row>
    <row r="6" spans="2:11" s="77" customFormat="1" ht="15">
      <c r="B6" s="151" t="s">
        <v>61</v>
      </c>
      <c r="D6" s="158"/>
      <c r="E6" s="155" t="s">
        <v>151</v>
      </c>
      <c r="G6" s="164"/>
      <c r="H6" s="164"/>
      <c r="I6" s="164"/>
      <c r="J6" s="164"/>
      <c r="K6" s="164"/>
    </row>
    <row r="7" spans="2:11" s="76" customFormat="1" ht="15">
      <c r="B7" s="151"/>
      <c r="D7" s="152"/>
      <c r="E7" s="153"/>
      <c r="G7" s="163"/>
      <c r="H7" s="163"/>
      <c r="I7" s="163"/>
      <c r="J7" s="163"/>
      <c r="K7" s="163"/>
    </row>
    <row r="8" spans="2:11" s="76" customFormat="1" ht="15">
      <c r="B8" s="151" t="s">
        <v>99</v>
      </c>
      <c r="D8" s="159"/>
      <c r="E8" s="154"/>
      <c r="G8" s="163"/>
      <c r="H8" s="163"/>
      <c r="I8" s="163"/>
      <c r="J8" s="163"/>
      <c r="K8" s="163"/>
    </row>
    <row r="9" spans="2:11" s="76" customFormat="1" ht="15">
      <c r="B9" s="151"/>
      <c r="D9" s="159"/>
      <c r="E9" s="154"/>
      <c r="G9" s="163"/>
      <c r="H9" s="163"/>
      <c r="I9" s="163"/>
      <c r="J9" s="163"/>
      <c r="K9" s="163"/>
    </row>
    <row r="10" spans="2:11" s="76" customFormat="1" ht="15">
      <c r="B10" s="159" t="s">
        <v>95</v>
      </c>
      <c r="D10" s="154"/>
      <c r="E10" s="160" t="s">
        <v>96</v>
      </c>
      <c r="G10" s="163"/>
      <c r="H10" s="163"/>
      <c r="I10" s="163"/>
      <c r="J10" s="163"/>
      <c r="K10" s="163"/>
    </row>
    <row r="11" spans="2:11" s="76" customFormat="1" ht="15">
      <c r="B11" s="159" t="s">
        <v>67</v>
      </c>
      <c r="D11" s="154"/>
      <c r="E11" s="161" t="s">
        <v>68</v>
      </c>
      <c r="G11" s="163"/>
      <c r="H11" s="163"/>
      <c r="I11" s="163"/>
      <c r="J11" s="163"/>
      <c r="K11" s="163"/>
    </row>
    <row r="12" spans="2:4" s="76" customFormat="1" ht="15">
      <c r="B12" s="79"/>
      <c r="C12" s="80"/>
      <c r="D12" s="80"/>
    </row>
    <row r="13" spans="1:18" ht="12.75">
      <c r="A13" s="22" t="s">
        <v>26</v>
      </c>
      <c r="B13" s="14"/>
      <c r="E13" s="60"/>
      <c r="F13" s="50" t="s">
        <v>27</v>
      </c>
      <c r="G13" s="50"/>
      <c r="H13" s="50"/>
      <c r="J13" s="57"/>
      <c r="K13" s="57"/>
      <c r="N13" s="57"/>
      <c r="P13" s="57"/>
      <c r="Q13" s="30"/>
      <c r="R13" s="58"/>
    </row>
    <row r="14" spans="1:18" ht="12.75">
      <c r="A14" s="61" t="s">
        <v>28</v>
      </c>
      <c r="B14" s="15" t="s">
        <v>141</v>
      </c>
      <c r="E14" s="268" t="s">
        <v>28</v>
      </c>
      <c r="F14" s="15" t="s">
        <v>147</v>
      </c>
      <c r="J14" s="57"/>
      <c r="K14" s="57"/>
      <c r="N14" s="57"/>
      <c r="P14" s="57"/>
      <c r="Q14" s="30"/>
      <c r="R14" s="58"/>
    </row>
    <row r="15" spans="1:18" ht="12.75">
      <c r="A15" s="61" t="s">
        <v>29</v>
      </c>
      <c r="B15" s="15" t="s">
        <v>142</v>
      </c>
      <c r="E15" s="268" t="s">
        <v>29</v>
      </c>
      <c r="F15" s="62" t="s">
        <v>139</v>
      </c>
      <c r="J15" s="57"/>
      <c r="K15" s="57"/>
      <c r="N15" s="57"/>
      <c r="P15" s="57"/>
      <c r="Q15" s="30"/>
      <c r="R15" s="58"/>
    </row>
    <row r="16" spans="1:18" ht="12.75">
      <c r="A16" s="61" t="s">
        <v>30</v>
      </c>
      <c r="B16" s="15" t="s">
        <v>143</v>
      </c>
      <c r="E16" s="268" t="s">
        <v>30</v>
      </c>
      <c r="F16" s="62" t="s">
        <v>140</v>
      </c>
      <c r="J16" s="57"/>
      <c r="K16" s="57"/>
      <c r="N16" s="57"/>
      <c r="P16" s="57"/>
      <c r="Q16" s="30"/>
      <c r="R16" s="58"/>
    </row>
    <row r="17" spans="1:18" ht="12.75">
      <c r="A17" s="61" t="s">
        <v>31</v>
      </c>
      <c r="B17" s="15" t="s">
        <v>144</v>
      </c>
      <c r="E17" s="268" t="s">
        <v>31</v>
      </c>
      <c r="F17" s="15" t="s">
        <v>148</v>
      </c>
      <c r="J17" s="57"/>
      <c r="K17" s="57"/>
      <c r="N17" s="57"/>
      <c r="P17" s="57"/>
      <c r="Q17" s="30"/>
      <c r="R17" s="58"/>
    </row>
    <row r="18" spans="1:18" ht="12.75">
      <c r="A18" s="15" t="s">
        <v>32</v>
      </c>
      <c r="B18" s="15" t="s">
        <v>145</v>
      </c>
      <c r="E18" s="269" t="s">
        <v>32</v>
      </c>
      <c r="F18" s="15" t="s">
        <v>149</v>
      </c>
      <c r="J18" s="57"/>
      <c r="K18" s="57"/>
      <c r="N18" s="57"/>
      <c r="P18" s="57"/>
      <c r="Q18" s="30"/>
      <c r="R18" s="58"/>
    </row>
    <row r="19" spans="1:18" ht="12.75">
      <c r="A19" s="61" t="s">
        <v>33</v>
      </c>
      <c r="B19" s="15" t="s">
        <v>146</v>
      </c>
      <c r="E19" s="268" t="s">
        <v>33</v>
      </c>
      <c r="F19" s="15" t="s">
        <v>150</v>
      </c>
      <c r="J19" s="57"/>
      <c r="K19" s="57"/>
      <c r="N19" s="57"/>
      <c r="P19" s="57"/>
      <c r="Q19" s="30"/>
      <c r="R19" s="58"/>
    </row>
    <row r="20" ht="12.75">
      <c r="A20" s="50"/>
    </row>
    <row r="21" spans="1:15" ht="12.75">
      <c r="A21" s="18"/>
      <c r="B21" s="18" t="s">
        <v>35</v>
      </c>
      <c r="C21" s="18" t="s">
        <v>70</v>
      </c>
      <c r="D21" s="18"/>
      <c r="E21" s="18" t="s">
        <v>58</v>
      </c>
      <c r="O21" s="15" t="s">
        <v>71</v>
      </c>
    </row>
    <row r="22" spans="1:15" ht="15">
      <c r="A22" s="175"/>
      <c r="B22" s="176">
        <v>1</v>
      </c>
      <c r="C22" s="194" t="s">
        <v>104</v>
      </c>
      <c r="D22" s="112"/>
      <c r="E22" s="177" t="s">
        <v>52</v>
      </c>
      <c r="F22" s="178" t="s">
        <v>43</v>
      </c>
      <c r="G22" s="179">
        <v>8.4</v>
      </c>
      <c r="H22" s="179">
        <v>8.6</v>
      </c>
      <c r="I22" s="179">
        <v>8.8</v>
      </c>
      <c r="J22" s="179">
        <v>8.3</v>
      </c>
      <c r="K22" s="179">
        <v>8.6</v>
      </c>
      <c r="L22" s="179">
        <v>8.5</v>
      </c>
      <c r="M22" s="180">
        <f aca="true" t="shared" si="0" ref="M22:M27">((SUM(G22:L22)-MAX(G22:L22)-MIN(G22:L22)))/4*5</f>
        <v>42.625000000000014</v>
      </c>
      <c r="N22" s="181">
        <v>40</v>
      </c>
      <c r="O22" s="182">
        <f aca="true" t="shared" si="1" ref="O22:O27">M22*N22%</f>
        <v>17.050000000000008</v>
      </c>
    </row>
    <row r="23" spans="1:15" ht="15">
      <c r="A23" s="183"/>
      <c r="B23" s="18"/>
      <c r="C23" s="112" t="s">
        <v>107</v>
      </c>
      <c r="D23" s="112">
        <v>1997</v>
      </c>
      <c r="E23" s="54"/>
      <c r="F23" s="54" t="s">
        <v>44</v>
      </c>
      <c r="G23" s="82">
        <v>8.4</v>
      </c>
      <c r="H23" s="82">
        <v>8.6</v>
      </c>
      <c r="I23" s="82">
        <v>8.9</v>
      </c>
      <c r="J23" s="82">
        <v>8.2</v>
      </c>
      <c r="K23" s="82">
        <v>8.6</v>
      </c>
      <c r="L23" s="82">
        <v>8.5</v>
      </c>
      <c r="M23" s="52">
        <f t="shared" si="0"/>
        <v>42.62499999999999</v>
      </c>
      <c r="N23" s="184">
        <v>30</v>
      </c>
      <c r="O23" s="185">
        <f t="shared" si="1"/>
        <v>12.787499999999998</v>
      </c>
    </row>
    <row r="24" spans="1:15" ht="15">
      <c r="A24" s="183"/>
      <c r="B24" s="18"/>
      <c r="C24" s="112" t="s">
        <v>115</v>
      </c>
      <c r="D24" s="112">
        <v>1996</v>
      </c>
      <c r="E24" s="53"/>
      <c r="F24" s="54" t="s">
        <v>45</v>
      </c>
      <c r="G24" s="82">
        <v>8.5</v>
      </c>
      <c r="H24" s="82">
        <v>8.6</v>
      </c>
      <c r="I24" s="82">
        <v>8.9</v>
      </c>
      <c r="J24" s="82">
        <v>8.3</v>
      </c>
      <c r="K24" s="82">
        <v>8.7</v>
      </c>
      <c r="L24" s="82">
        <v>8.5</v>
      </c>
      <c r="M24" s="52">
        <f t="shared" si="0"/>
        <v>42.875</v>
      </c>
      <c r="N24" s="184">
        <v>30</v>
      </c>
      <c r="O24" s="185">
        <f t="shared" si="1"/>
        <v>12.862499999999999</v>
      </c>
    </row>
    <row r="25" spans="1:15" ht="15">
      <c r="A25" s="183"/>
      <c r="B25" s="18"/>
      <c r="C25" s="112" t="s">
        <v>117</v>
      </c>
      <c r="D25" s="112">
        <v>1996</v>
      </c>
      <c r="E25" s="53" t="s">
        <v>56</v>
      </c>
      <c r="F25" s="54" t="s">
        <v>46</v>
      </c>
      <c r="G25" s="82">
        <v>8.6</v>
      </c>
      <c r="H25" s="82">
        <v>7.9</v>
      </c>
      <c r="I25" s="82">
        <v>8.5</v>
      </c>
      <c r="J25" s="82">
        <v>8.6</v>
      </c>
      <c r="K25" s="82">
        <v>8.4</v>
      </c>
      <c r="L25" s="82">
        <v>8.7</v>
      </c>
      <c r="M25" s="52">
        <f t="shared" si="0"/>
        <v>42.625</v>
      </c>
      <c r="N25" s="184">
        <v>60</v>
      </c>
      <c r="O25" s="185">
        <f t="shared" si="1"/>
        <v>25.575</v>
      </c>
    </row>
    <row r="26" spans="1:15" ht="15">
      <c r="A26" s="183"/>
      <c r="B26" s="18"/>
      <c r="C26" s="112" t="s">
        <v>118</v>
      </c>
      <c r="D26" s="112">
        <v>1997</v>
      </c>
      <c r="E26" s="54"/>
      <c r="F26" s="54" t="s">
        <v>47</v>
      </c>
      <c r="G26" s="82">
        <v>8.7</v>
      </c>
      <c r="H26" s="82">
        <v>8.1</v>
      </c>
      <c r="I26" s="82">
        <v>8.6</v>
      </c>
      <c r="J26" s="82">
        <v>8.7</v>
      </c>
      <c r="K26" s="82">
        <v>8.5</v>
      </c>
      <c r="L26" s="82">
        <v>8.8</v>
      </c>
      <c r="M26" s="52">
        <f t="shared" si="0"/>
        <v>43.12499999999999</v>
      </c>
      <c r="N26" s="184">
        <v>30</v>
      </c>
      <c r="O26" s="185">
        <f t="shared" si="1"/>
        <v>12.937499999999998</v>
      </c>
    </row>
    <row r="27" spans="1:15" ht="15">
      <c r="A27" s="183"/>
      <c r="B27" s="18"/>
      <c r="C27" s="112" t="s">
        <v>77</v>
      </c>
      <c r="D27" s="112">
        <v>1998</v>
      </c>
      <c r="E27" s="54"/>
      <c r="F27" s="54" t="s">
        <v>48</v>
      </c>
      <c r="G27" s="82">
        <v>8.8</v>
      </c>
      <c r="H27" s="82">
        <v>8</v>
      </c>
      <c r="I27" s="82">
        <v>8.6</v>
      </c>
      <c r="J27" s="82">
        <v>8.7</v>
      </c>
      <c r="K27" s="82">
        <v>8.5</v>
      </c>
      <c r="L27" s="82">
        <v>9</v>
      </c>
      <c r="M27" s="52">
        <f t="shared" si="0"/>
        <v>43.24999999999999</v>
      </c>
      <c r="N27" s="55">
        <v>10</v>
      </c>
      <c r="O27" s="185">
        <f t="shared" si="1"/>
        <v>4.324999999999999</v>
      </c>
    </row>
    <row r="28" spans="1:15" ht="15">
      <c r="A28" s="183"/>
      <c r="B28" s="18"/>
      <c r="C28" s="112" t="s">
        <v>103</v>
      </c>
      <c r="D28" s="112">
        <v>1997</v>
      </c>
      <c r="E28" s="54"/>
      <c r="F28" s="54"/>
      <c r="G28" s="82"/>
      <c r="H28" s="82"/>
      <c r="I28" s="82"/>
      <c r="J28" s="82"/>
      <c r="K28" s="82"/>
      <c r="L28" s="82"/>
      <c r="M28" s="52"/>
      <c r="N28" s="184"/>
      <c r="O28" s="185"/>
    </row>
    <row r="29" spans="1:15" ht="12.75">
      <c r="A29" s="183"/>
      <c r="B29" s="18"/>
      <c r="C29" s="19"/>
      <c r="D29" s="19"/>
      <c r="E29" s="54"/>
      <c r="F29" s="54"/>
      <c r="G29" s="82"/>
      <c r="H29" s="82"/>
      <c r="I29" s="82"/>
      <c r="J29" s="82"/>
      <c r="K29" s="82"/>
      <c r="L29" s="82"/>
      <c r="M29" s="52"/>
      <c r="N29" s="184"/>
      <c r="O29" s="185"/>
    </row>
    <row r="30" spans="1:15" ht="12.75">
      <c r="A30" s="183"/>
      <c r="B30" s="18"/>
      <c r="C30" s="19"/>
      <c r="D30" s="19"/>
      <c r="E30" s="54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2.75">
      <c r="A31" s="105"/>
      <c r="B31" s="186"/>
      <c r="C31" s="187"/>
      <c r="D31" s="187"/>
      <c r="E31" s="188"/>
      <c r="F31" s="188"/>
      <c r="G31" s="54"/>
      <c r="H31" s="188"/>
      <c r="I31" s="189"/>
      <c r="J31" s="190" t="s">
        <v>49</v>
      </c>
      <c r="K31" s="190"/>
      <c r="L31" s="190"/>
      <c r="M31" s="191"/>
      <c r="N31" s="192"/>
      <c r="O31" s="193">
        <f>O22+O23+O24+O25+O26+O27-L31</f>
        <v>85.53750000000001</v>
      </c>
    </row>
    <row r="32" spans="1:15" ht="15">
      <c r="A32" s="175"/>
      <c r="B32" s="176">
        <v>2</v>
      </c>
      <c r="C32" s="194" t="s">
        <v>101</v>
      </c>
      <c r="D32" s="112"/>
      <c r="E32" s="177" t="s">
        <v>52</v>
      </c>
      <c r="F32" s="178" t="s">
        <v>43</v>
      </c>
      <c r="G32" s="179">
        <v>8</v>
      </c>
      <c r="H32" s="179">
        <v>8.4</v>
      </c>
      <c r="I32" s="179">
        <v>7.9</v>
      </c>
      <c r="J32" s="179">
        <v>8.1</v>
      </c>
      <c r="K32" s="179">
        <v>8</v>
      </c>
      <c r="L32" s="179">
        <v>8.2</v>
      </c>
      <c r="M32" s="180">
        <f aca="true" t="shared" si="2" ref="M32:M37">((SUM(G32:L32)-MAX(G32:L32)-MIN(G32:L32)))/4*5</f>
        <v>40.375</v>
      </c>
      <c r="N32" s="181">
        <v>40</v>
      </c>
      <c r="O32" s="182">
        <f aca="true" t="shared" si="3" ref="O32:O37">M32*N32%</f>
        <v>16.150000000000002</v>
      </c>
    </row>
    <row r="33" spans="1:15" ht="15">
      <c r="A33" s="183"/>
      <c r="B33" s="18"/>
      <c r="C33" s="112" t="s">
        <v>100</v>
      </c>
      <c r="D33" s="112">
        <v>1996</v>
      </c>
      <c r="E33" s="54"/>
      <c r="F33" s="54" t="s">
        <v>44</v>
      </c>
      <c r="G33" s="82">
        <v>8</v>
      </c>
      <c r="H33" s="82">
        <v>8.3</v>
      </c>
      <c r="I33" s="82">
        <v>8.3</v>
      </c>
      <c r="J33" s="82">
        <v>8.1</v>
      </c>
      <c r="K33" s="82">
        <v>8</v>
      </c>
      <c r="L33" s="82">
        <v>8</v>
      </c>
      <c r="M33" s="52">
        <f t="shared" si="2"/>
        <v>40.50000000000001</v>
      </c>
      <c r="N33" s="184">
        <v>30</v>
      </c>
      <c r="O33" s="185">
        <f t="shared" si="3"/>
        <v>12.150000000000002</v>
      </c>
    </row>
    <row r="34" spans="1:15" ht="15">
      <c r="A34" s="183"/>
      <c r="B34" s="18"/>
      <c r="C34" s="112" t="s">
        <v>105</v>
      </c>
      <c r="D34" s="112">
        <v>1997</v>
      </c>
      <c r="E34" s="53"/>
      <c r="F34" s="54" t="s">
        <v>45</v>
      </c>
      <c r="G34" s="82">
        <v>8</v>
      </c>
      <c r="H34" s="82">
        <v>8.4</v>
      </c>
      <c r="I34" s="82">
        <v>8.4</v>
      </c>
      <c r="J34" s="82">
        <v>8.1</v>
      </c>
      <c r="K34" s="82">
        <v>8.1</v>
      </c>
      <c r="L34" s="82">
        <v>8.1</v>
      </c>
      <c r="M34" s="52">
        <f t="shared" si="2"/>
        <v>40.875</v>
      </c>
      <c r="N34" s="184">
        <v>30</v>
      </c>
      <c r="O34" s="185">
        <f t="shared" si="3"/>
        <v>12.2625</v>
      </c>
    </row>
    <row r="35" spans="1:15" ht="15">
      <c r="A35" s="183"/>
      <c r="B35" s="18"/>
      <c r="C35" s="112" t="s">
        <v>108</v>
      </c>
      <c r="D35" s="112">
        <v>1997</v>
      </c>
      <c r="E35" s="53" t="s">
        <v>56</v>
      </c>
      <c r="F35" s="54" t="s">
        <v>46</v>
      </c>
      <c r="G35" s="82">
        <v>8</v>
      </c>
      <c r="H35" s="82">
        <v>7.7</v>
      </c>
      <c r="I35" s="82">
        <v>8.2</v>
      </c>
      <c r="J35" s="82">
        <v>7.8</v>
      </c>
      <c r="K35" s="82">
        <v>8</v>
      </c>
      <c r="L35" s="82">
        <v>7.9</v>
      </c>
      <c r="M35" s="52">
        <f t="shared" si="2"/>
        <v>39.62500000000001</v>
      </c>
      <c r="N35" s="184">
        <v>60</v>
      </c>
      <c r="O35" s="185">
        <f t="shared" si="3"/>
        <v>23.775000000000002</v>
      </c>
    </row>
    <row r="36" spans="1:15" ht="15">
      <c r="A36" s="183"/>
      <c r="B36" s="18"/>
      <c r="C36" s="112" t="s">
        <v>112</v>
      </c>
      <c r="D36" s="112">
        <v>1998</v>
      </c>
      <c r="E36" s="54"/>
      <c r="F36" s="54" t="s">
        <v>47</v>
      </c>
      <c r="G36" s="82">
        <v>8.1</v>
      </c>
      <c r="H36" s="82">
        <v>7.7</v>
      </c>
      <c r="I36" s="82">
        <v>8.4</v>
      </c>
      <c r="J36" s="82">
        <v>7.9</v>
      </c>
      <c r="K36" s="82">
        <v>8</v>
      </c>
      <c r="L36" s="82">
        <v>8</v>
      </c>
      <c r="M36" s="52">
        <f t="shared" si="2"/>
        <v>40</v>
      </c>
      <c r="N36" s="184">
        <v>30</v>
      </c>
      <c r="O36" s="185">
        <f t="shared" si="3"/>
        <v>12</v>
      </c>
    </row>
    <row r="37" spans="1:15" ht="15">
      <c r="A37" s="183"/>
      <c r="B37" s="18"/>
      <c r="C37" s="112" t="s">
        <v>120</v>
      </c>
      <c r="D37" s="112">
        <v>1997</v>
      </c>
      <c r="E37" s="54"/>
      <c r="F37" s="54" t="s">
        <v>48</v>
      </c>
      <c r="G37" s="82">
        <v>8</v>
      </c>
      <c r="H37" s="82">
        <v>7.8</v>
      </c>
      <c r="I37" s="82">
        <v>8.5</v>
      </c>
      <c r="J37" s="82">
        <v>7.9</v>
      </c>
      <c r="K37" s="82">
        <v>8.1</v>
      </c>
      <c r="L37" s="82">
        <v>8</v>
      </c>
      <c r="M37" s="52">
        <f t="shared" si="2"/>
        <v>40.00000000000001</v>
      </c>
      <c r="N37" s="55">
        <v>10</v>
      </c>
      <c r="O37" s="185">
        <f t="shared" si="3"/>
        <v>4.000000000000001</v>
      </c>
    </row>
    <row r="38" spans="1:15" ht="12.75">
      <c r="A38" s="105"/>
      <c r="B38" s="186"/>
      <c r="C38" s="187"/>
      <c r="D38" s="187"/>
      <c r="E38" s="188"/>
      <c r="F38" s="188"/>
      <c r="G38" s="188"/>
      <c r="H38" s="188"/>
      <c r="I38" s="189"/>
      <c r="J38" s="190" t="s">
        <v>49</v>
      </c>
      <c r="K38" s="190"/>
      <c r="L38" s="190"/>
      <c r="M38" s="191"/>
      <c r="N38" s="192"/>
      <c r="O38" s="193">
        <f>O32+O33+O34+O35+O36+O37-L38</f>
        <v>80.3375</v>
      </c>
    </row>
  </sheetData>
  <sheetProtection/>
  <printOptions/>
  <pageMargins left="0.14" right="0.14" top="0.23" bottom="0.44" header="0.31" footer="0.1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6"/>
  <sheetViews>
    <sheetView zoomScalePageLayoutView="0" workbookViewId="0" topLeftCell="A1">
      <selection activeCell="C47" sqref="C47"/>
    </sheetView>
  </sheetViews>
  <sheetFormatPr defaultColWidth="9.125" defaultRowHeight="12.75"/>
  <cols>
    <col min="1" max="1" width="6.625" style="22" customWidth="1"/>
    <col min="2" max="2" width="9.375" style="15" customWidth="1"/>
    <col min="3" max="3" width="24.875" style="15" bestFit="1" customWidth="1"/>
    <col min="4" max="4" width="6.50390625" style="15" bestFit="1" customWidth="1"/>
    <col min="5" max="5" width="25.00390625" style="15" bestFit="1" customWidth="1"/>
    <col min="6" max="6" width="6.50390625" style="15" bestFit="1" customWidth="1"/>
    <col min="7" max="7" width="6.50390625" style="15" customWidth="1"/>
    <col min="8" max="8" width="3.625" style="15" customWidth="1"/>
    <col min="9" max="9" width="3.125" style="15" bestFit="1" customWidth="1"/>
    <col min="10" max="10" width="3.50390625" style="15" bestFit="1" customWidth="1"/>
    <col min="11" max="11" width="3.125" style="15" bestFit="1" customWidth="1"/>
    <col min="12" max="12" width="4.00390625" style="15" bestFit="1" customWidth="1"/>
    <col min="13" max="14" width="3.125" style="15" bestFit="1" customWidth="1"/>
    <col min="15" max="15" width="5.00390625" style="57" customWidth="1"/>
    <col min="16" max="16" width="2.625" style="30" bestFit="1" customWidth="1"/>
    <col min="17" max="17" width="5.50390625" style="57" customWidth="1"/>
    <col min="18" max="18" width="6.375" style="37" bestFit="1" customWidth="1"/>
    <col min="19" max="19" width="5.625" style="22" bestFit="1" customWidth="1"/>
    <col min="20" max="16384" width="9.125" style="11" customWidth="1"/>
  </cols>
  <sheetData>
    <row r="1" spans="2:11" s="76" customFormat="1" ht="15">
      <c r="B1" s="151" t="s">
        <v>94</v>
      </c>
      <c r="D1" s="152"/>
      <c r="E1" s="153"/>
      <c r="G1" s="163"/>
      <c r="H1" s="163"/>
      <c r="I1" s="163"/>
      <c r="J1" s="163"/>
      <c r="K1" s="163"/>
    </row>
    <row r="2" spans="2:11" s="77" customFormat="1" ht="15">
      <c r="B2" s="151" t="s">
        <v>93</v>
      </c>
      <c r="D2" s="155"/>
      <c r="E2" s="156"/>
      <c r="G2" s="164"/>
      <c r="H2" s="164"/>
      <c r="I2" s="164"/>
      <c r="J2" s="164"/>
      <c r="K2" s="164"/>
    </row>
    <row r="3" spans="2:11" s="77" customFormat="1" ht="15">
      <c r="B3" s="151"/>
      <c r="D3" s="155"/>
      <c r="E3" s="156"/>
      <c r="G3" s="164"/>
      <c r="H3" s="164"/>
      <c r="I3" s="164"/>
      <c r="J3" s="164"/>
      <c r="K3" s="164"/>
    </row>
    <row r="4" spans="2:11" s="77" customFormat="1" ht="15">
      <c r="B4" s="151" t="s">
        <v>136</v>
      </c>
      <c r="D4" s="155"/>
      <c r="E4" s="156" t="s">
        <v>137</v>
      </c>
      <c r="G4" s="164"/>
      <c r="H4" s="164"/>
      <c r="I4" s="164"/>
      <c r="J4" s="164"/>
      <c r="K4" s="164"/>
    </row>
    <row r="5" spans="2:11" s="76" customFormat="1" ht="15">
      <c r="B5" s="151"/>
      <c r="D5" s="152"/>
      <c r="E5" s="157"/>
      <c r="G5" s="163"/>
      <c r="H5" s="163"/>
      <c r="I5" s="163"/>
      <c r="J5" s="163"/>
      <c r="K5" s="163"/>
    </row>
    <row r="6" spans="2:11" s="77" customFormat="1" ht="15">
      <c r="B6" s="151" t="s">
        <v>59</v>
      </c>
      <c r="D6" s="158"/>
      <c r="E6" s="155" t="s">
        <v>151</v>
      </c>
      <c r="G6" s="164"/>
      <c r="H6" s="164"/>
      <c r="I6" s="164"/>
      <c r="J6" s="164"/>
      <c r="K6" s="164"/>
    </row>
    <row r="7" spans="2:11" s="76" customFormat="1" ht="15">
      <c r="B7" s="151"/>
      <c r="D7" s="152"/>
      <c r="E7" s="153"/>
      <c r="G7" s="163"/>
      <c r="H7" s="163"/>
      <c r="I7" s="163"/>
      <c r="J7" s="163"/>
      <c r="K7" s="163"/>
    </row>
    <row r="8" spans="2:11" s="76" customFormat="1" ht="15">
      <c r="B8" s="151" t="s">
        <v>99</v>
      </c>
      <c r="D8" s="159"/>
      <c r="E8" s="154"/>
      <c r="G8" s="163"/>
      <c r="H8" s="163"/>
      <c r="I8" s="163"/>
      <c r="J8" s="163"/>
      <c r="K8" s="163"/>
    </row>
    <row r="9" spans="2:11" s="76" customFormat="1" ht="15">
      <c r="B9" s="151"/>
      <c r="D9" s="159"/>
      <c r="E9" s="154"/>
      <c r="G9" s="163"/>
      <c r="H9" s="163"/>
      <c r="I9" s="163"/>
      <c r="J9" s="163"/>
      <c r="K9" s="163"/>
    </row>
    <row r="10" spans="2:11" s="76" customFormat="1" ht="15">
      <c r="B10" s="159" t="s">
        <v>95</v>
      </c>
      <c r="D10" s="154"/>
      <c r="E10" s="160" t="s">
        <v>96</v>
      </c>
      <c r="G10" s="163"/>
      <c r="H10" s="163"/>
      <c r="I10" s="163"/>
      <c r="J10" s="163"/>
      <c r="K10" s="163"/>
    </row>
    <row r="11" spans="2:11" s="76" customFormat="1" ht="15">
      <c r="B11" s="159" t="s">
        <v>67</v>
      </c>
      <c r="D11" s="154"/>
      <c r="E11" s="161" t="s">
        <v>68</v>
      </c>
      <c r="G11" s="163"/>
      <c r="H11" s="163"/>
      <c r="I11" s="163"/>
      <c r="J11" s="163"/>
      <c r="K11" s="163"/>
    </row>
    <row r="12" spans="2:3" s="76" customFormat="1" ht="15">
      <c r="B12" s="79"/>
      <c r="C12" s="80"/>
    </row>
    <row r="13" spans="1:19" ht="12.75">
      <c r="A13" s="22" t="s">
        <v>26</v>
      </c>
      <c r="B13" s="14"/>
      <c r="D13" s="60"/>
      <c r="E13" s="50" t="s">
        <v>27</v>
      </c>
      <c r="F13" s="50"/>
      <c r="G13" s="50"/>
      <c r="I13" s="57"/>
      <c r="J13" s="57"/>
      <c r="M13" s="57"/>
      <c r="Q13" s="21"/>
      <c r="R13" s="59"/>
      <c r="S13" s="58"/>
    </row>
    <row r="14" spans="1:19" ht="12.75">
      <c r="A14" s="61" t="s">
        <v>28</v>
      </c>
      <c r="B14" s="62" t="s">
        <v>128</v>
      </c>
      <c r="D14" s="61"/>
      <c r="E14" s="62" t="s">
        <v>128</v>
      </c>
      <c r="I14" s="57"/>
      <c r="J14" s="57"/>
      <c r="M14" s="57"/>
      <c r="Q14" s="21"/>
      <c r="R14" s="59"/>
      <c r="S14" s="58"/>
    </row>
    <row r="15" spans="1:19" ht="12.75">
      <c r="A15" s="61" t="s">
        <v>29</v>
      </c>
      <c r="B15" s="62" t="s">
        <v>129</v>
      </c>
      <c r="D15" s="61"/>
      <c r="E15" s="62" t="s">
        <v>129</v>
      </c>
      <c r="I15" s="57"/>
      <c r="J15" s="57"/>
      <c r="M15" s="57"/>
      <c r="Q15" s="21"/>
      <c r="R15" s="59"/>
      <c r="S15" s="58"/>
    </row>
    <row r="16" spans="1:19" ht="12.75">
      <c r="A16" s="61" t="s">
        <v>30</v>
      </c>
      <c r="B16" s="62" t="s">
        <v>130</v>
      </c>
      <c r="D16" s="61"/>
      <c r="E16" s="62" t="s">
        <v>130</v>
      </c>
      <c r="I16" s="57"/>
      <c r="J16" s="57"/>
      <c r="M16" s="57"/>
      <c r="Q16" s="21"/>
      <c r="R16" s="59"/>
      <c r="S16" s="58"/>
    </row>
    <row r="17" spans="1:19" ht="12.75">
      <c r="A17" s="61" t="s">
        <v>31</v>
      </c>
      <c r="B17" s="62" t="s">
        <v>131</v>
      </c>
      <c r="D17" s="61"/>
      <c r="E17" s="62" t="s">
        <v>131</v>
      </c>
      <c r="I17" s="57"/>
      <c r="J17" s="57"/>
      <c r="M17" s="57"/>
      <c r="Q17" s="21"/>
      <c r="R17" s="59"/>
      <c r="S17" s="58"/>
    </row>
    <row r="18" spans="1:19" ht="12.75">
      <c r="A18" s="61" t="s">
        <v>32</v>
      </c>
      <c r="B18" s="62" t="s">
        <v>132</v>
      </c>
      <c r="D18" s="61"/>
      <c r="E18" s="62" t="s">
        <v>132</v>
      </c>
      <c r="I18" s="57"/>
      <c r="J18" s="57"/>
      <c r="M18" s="57"/>
      <c r="Q18" s="21"/>
      <c r="R18" s="59"/>
      <c r="S18" s="58"/>
    </row>
    <row r="19" spans="1:19" ht="12.75">
      <c r="A19" s="61" t="s">
        <v>33</v>
      </c>
      <c r="B19" s="62" t="s">
        <v>133</v>
      </c>
      <c r="D19" s="61"/>
      <c r="E19" s="62" t="s">
        <v>133</v>
      </c>
      <c r="I19" s="57"/>
      <c r="J19" s="57"/>
      <c r="M19" s="57"/>
      <c r="Q19" s="21"/>
      <c r="R19" s="59"/>
      <c r="S19" s="58"/>
    </row>
    <row r="20" spans="2:3" s="76" customFormat="1" ht="15">
      <c r="B20" s="79"/>
      <c r="C20" s="80"/>
    </row>
    <row r="21" spans="1:19" s="46" customFormat="1" ht="13.5" thickBot="1">
      <c r="A21" s="51" t="s">
        <v>34</v>
      </c>
      <c r="B21" s="51" t="s">
        <v>35</v>
      </c>
      <c r="C21" s="51" t="s">
        <v>50</v>
      </c>
      <c r="D21" s="51" t="s">
        <v>16</v>
      </c>
      <c r="E21" s="51" t="s">
        <v>36</v>
      </c>
      <c r="F21" s="51" t="s">
        <v>72</v>
      </c>
      <c r="G21" s="51" t="s">
        <v>73</v>
      </c>
      <c r="H21" s="51">
        <v>1</v>
      </c>
      <c r="I21" s="51">
        <v>2</v>
      </c>
      <c r="J21" s="51">
        <v>3</v>
      </c>
      <c r="K21" s="51">
        <v>4</v>
      </c>
      <c r="L21" s="51">
        <v>5</v>
      </c>
      <c r="M21" s="51">
        <v>6</v>
      </c>
      <c r="N21" s="51">
        <v>7</v>
      </c>
      <c r="O21" s="126">
        <v>1</v>
      </c>
      <c r="P21" s="127" t="s">
        <v>40</v>
      </c>
      <c r="Q21" s="128" t="s">
        <v>41</v>
      </c>
      <c r="R21" s="45" t="s">
        <v>51</v>
      </c>
      <c r="S21" s="51" t="s">
        <v>22</v>
      </c>
    </row>
    <row r="22" spans="2:19" ht="15">
      <c r="B22" s="99">
        <v>1</v>
      </c>
      <c r="C22" s="103" t="s">
        <v>102</v>
      </c>
      <c r="D22" s="102">
        <v>1997</v>
      </c>
      <c r="E22" s="102" t="s">
        <v>76</v>
      </c>
      <c r="F22" s="15">
        <v>64.632</v>
      </c>
      <c r="G22" s="66"/>
      <c r="J22" s="18"/>
      <c r="K22" s="19"/>
      <c r="L22" s="19"/>
      <c r="M22" s="19"/>
      <c r="N22" s="19"/>
      <c r="O22" s="19"/>
      <c r="P22" s="20"/>
      <c r="S22" s="38"/>
    </row>
    <row r="23" spans="2:19" ht="16.5">
      <c r="B23" s="99"/>
      <c r="C23" s="100" t="s">
        <v>113</v>
      </c>
      <c r="D23" s="101">
        <v>1997</v>
      </c>
      <c r="E23" s="102" t="s">
        <v>76</v>
      </c>
      <c r="F23" s="15">
        <v>63.141</v>
      </c>
      <c r="G23" s="66">
        <f>(F22+F23)/2</f>
        <v>63.8865</v>
      </c>
      <c r="J23" s="18"/>
      <c r="K23" s="19"/>
      <c r="L23" s="19"/>
      <c r="M23" s="19"/>
      <c r="N23" s="19"/>
      <c r="O23" s="39">
        <f>Q24+Q25+Q26+Q27+Q28+Q29+Q30</f>
        <v>80.86250000000001</v>
      </c>
      <c r="P23" s="20"/>
      <c r="R23" s="37">
        <f>O23/2</f>
        <v>40.431250000000006</v>
      </c>
      <c r="S23" s="40">
        <f>R23+G23/2</f>
        <v>72.37450000000001</v>
      </c>
    </row>
    <row r="24" spans="3:19" ht="12.75">
      <c r="C24" s="26" t="s">
        <v>52</v>
      </c>
      <c r="D24" s="18" t="s">
        <v>43</v>
      </c>
      <c r="E24" s="18"/>
      <c r="F24" s="18"/>
      <c r="G24" s="18"/>
      <c r="H24" s="28">
        <v>8</v>
      </c>
      <c r="I24" s="28">
        <v>8</v>
      </c>
      <c r="J24" s="28">
        <v>7.9</v>
      </c>
      <c r="K24" s="28">
        <v>8</v>
      </c>
      <c r="L24" s="28">
        <v>8.2</v>
      </c>
      <c r="M24" s="28">
        <v>8.2</v>
      </c>
      <c r="N24" s="28"/>
      <c r="O24" s="29">
        <f aca="true" t="shared" si="0" ref="O24:O29">(SUM(H24:N24)-MAX(H24:N24)-MIN(H24:N24))/4*5</f>
        <v>40.24999999999999</v>
      </c>
      <c r="P24" s="30">
        <v>40</v>
      </c>
      <c r="Q24" s="57">
        <f aca="true" t="shared" si="1" ref="Q24:Q29">O24*P24%</f>
        <v>16.099999999999998</v>
      </c>
      <c r="S24" s="32"/>
    </row>
    <row r="25" spans="3:19" ht="12.75">
      <c r="C25" s="18"/>
      <c r="D25" s="18" t="s">
        <v>44</v>
      </c>
      <c r="E25" s="18"/>
      <c r="F25" s="18"/>
      <c r="G25" s="18"/>
      <c r="H25" s="18">
        <v>8</v>
      </c>
      <c r="I25" s="28">
        <v>7.8</v>
      </c>
      <c r="J25" s="28">
        <v>7.9</v>
      </c>
      <c r="K25" s="28">
        <v>8</v>
      </c>
      <c r="L25" s="28">
        <v>8.2</v>
      </c>
      <c r="M25" s="28">
        <v>8.4</v>
      </c>
      <c r="N25" s="28"/>
      <c r="O25" s="29">
        <f t="shared" si="0"/>
        <v>40.125000000000014</v>
      </c>
      <c r="P25" s="30">
        <v>30</v>
      </c>
      <c r="Q25" s="57">
        <f t="shared" si="1"/>
        <v>12.037500000000003</v>
      </c>
      <c r="S25" s="32"/>
    </row>
    <row r="26" spans="3:19" ht="12.75">
      <c r="C26" s="18"/>
      <c r="D26" s="18" t="s">
        <v>45</v>
      </c>
      <c r="E26" s="18"/>
      <c r="F26" s="18"/>
      <c r="G26" s="18"/>
      <c r="H26" s="28">
        <v>8</v>
      </c>
      <c r="I26" s="28">
        <v>8</v>
      </c>
      <c r="J26" s="28">
        <v>7.9</v>
      </c>
      <c r="K26" s="28">
        <v>8.1</v>
      </c>
      <c r="L26" s="28">
        <v>8.3</v>
      </c>
      <c r="M26" s="28">
        <v>8.3</v>
      </c>
      <c r="N26" s="28"/>
      <c r="O26" s="29">
        <f t="shared" si="0"/>
        <v>40.5</v>
      </c>
      <c r="P26" s="30">
        <v>30</v>
      </c>
      <c r="Q26" s="57">
        <f t="shared" si="1"/>
        <v>12.15</v>
      </c>
      <c r="S26" s="32"/>
    </row>
    <row r="27" spans="3:19" ht="12.75">
      <c r="C27" s="26" t="s">
        <v>53</v>
      </c>
      <c r="D27" s="18" t="s">
        <v>46</v>
      </c>
      <c r="E27" s="18"/>
      <c r="F27" s="18"/>
      <c r="G27" s="18"/>
      <c r="H27" s="28">
        <v>8.1</v>
      </c>
      <c r="I27" s="28">
        <v>7.8</v>
      </c>
      <c r="J27" s="28">
        <v>8</v>
      </c>
      <c r="K27" s="28">
        <v>8</v>
      </c>
      <c r="L27" s="28">
        <v>8.3</v>
      </c>
      <c r="M27" s="28">
        <v>8.3</v>
      </c>
      <c r="N27" s="28"/>
      <c r="O27" s="29">
        <f t="shared" si="0"/>
        <v>40.50000000000001</v>
      </c>
      <c r="P27" s="30">
        <v>50</v>
      </c>
      <c r="Q27" s="57">
        <f t="shared" si="1"/>
        <v>20.250000000000004</v>
      </c>
      <c r="S27" s="32"/>
    </row>
    <row r="28" spans="3:19" ht="12.75">
      <c r="C28" s="18"/>
      <c r="D28" s="18" t="s">
        <v>47</v>
      </c>
      <c r="E28" s="18"/>
      <c r="F28" s="18"/>
      <c r="G28" s="18"/>
      <c r="H28" s="28">
        <v>8.1</v>
      </c>
      <c r="I28" s="28">
        <v>7.9</v>
      </c>
      <c r="J28" s="28">
        <v>8.3</v>
      </c>
      <c r="K28" s="28">
        <v>8</v>
      </c>
      <c r="L28" s="28">
        <v>8.2</v>
      </c>
      <c r="M28" s="28">
        <v>8.3</v>
      </c>
      <c r="N28" s="28"/>
      <c r="O28" s="29">
        <f t="shared" si="0"/>
        <v>40.75</v>
      </c>
      <c r="P28" s="30">
        <v>30</v>
      </c>
      <c r="Q28" s="57">
        <f t="shared" si="1"/>
        <v>12.225</v>
      </c>
      <c r="S28" s="32"/>
    </row>
    <row r="29" spans="3:19" ht="12.75">
      <c r="C29" s="18"/>
      <c r="D29" s="18" t="s">
        <v>48</v>
      </c>
      <c r="E29" s="18"/>
      <c r="F29" s="18"/>
      <c r="G29" s="18"/>
      <c r="H29" s="28">
        <v>8.2</v>
      </c>
      <c r="I29" s="28">
        <v>7.8</v>
      </c>
      <c r="J29" s="28">
        <v>8</v>
      </c>
      <c r="K29" s="28">
        <v>8</v>
      </c>
      <c r="L29" s="28">
        <v>8.2</v>
      </c>
      <c r="M29" s="28">
        <v>8.3</v>
      </c>
      <c r="N29" s="28"/>
      <c r="O29" s="29">
        <f t="shared" si="0"/>
        <v>40.50000000000001</v>
      </c>
      <c r="P29" s="31">
        <v>20</v>
      </c>
      <c r="Q29" s="57">
        <f t="shared" si="1"/>
        <v>8.100000000000001</v>
      </c>
      <c r="S29" s="32"/>
    </row>
    <row r="30" spans="1:19" ht="13.5" thickBot="1">
      <c r="A30" s="41"/>
      <c r="B30" s="42"/>
      <c r="C30" s="42"/>
      <c r="D30" s="42"/>
      <c r="E30" s="42"/>
      <c r="F30" s="42"/>
      <c r="G30" s="42"/>
      <c r="H30" s="42"/>
      <c r="I30" s="42"/>
      <c r="J30" s="43"/>
      <c r="K30" s="42"/>
      <c r="L30" s="42"/>
      <c r="M30" s="42"/>
      <c r="N30" s="42"/>
      <c r="O30" s="44" t="s">
        <v>49</v>
      </c>
      <c r="P30" s="44"/>
      <c r="Q30" s="44"/>
      <c r="R30" s="45"/>
      <c r="S30" s="41"/>
    </row>
    <row r="31" spans="1:19" ht="12.75">
      <c r="A31" s="22" t="s">
        <v>34</v>
      </c>
      <c r="B31" s="15" t="s">
        <v>35</v>
      </c>
      <c r="C31" s="15" t="s">
        <v>50</v>
      </c>
      <c r="D31" s="15" t="s">
        <v>16</v>
      </c>
      <c r="E31" s="15" t="s">
        <v>36</v>
      </c>
      <c r="H31" s="15">
        <v>1</v>
      </c>
      <c r="I31" s="15">
        <v>2</v>
      </c>
      <c r="J31" s="15">
        <v>3</v>
      </c>
      <c r="K31" s="15">
        <v>4</v>
      </c>
      <c r="L31" s="15">
        <v>5</v>
      </c>
      <c r="M31" s="15">
        <v>6</v>
      </c>
      <c r="N31" s="15">
        <v>7</v>
      </c>
      <c r="O31" s="36">
        <v>1</v>
      </c>
      <c r="P31" s="30" t="s">
        <v>40</v>
      </c>
      <c r="Q31" s="57" t="s">
        <v>41</v>
      </c>
      <c r="R31" s="37" t="s">
        <v>51</v>
      </c>
      <c r="S31" s="22" t="s">
        <v>22</v>
      </c>
    </row>
    <row r="32" spans="1:19" s="83" customFormat="1" ht="15">
      <c r="A32" s="32"/>
      <c r="B32" s="99">
        <v>2</v>
      </c>
      <c r="C32" s="112" t="s">
        <v>100</v>
      </c>
      <c r="D32" s="113">
        <v>1996</v>
      </c>
      <c r="E32" s="114" t="s">
        <v>101</v>
      </c>
      <c r="F32" s="18">
        <v>59.905</v>
      </c>
      <c r="G32" s="69"/>
      <c r="H32" s="18"/>
      <c r="I32" s="18"/>
      <c r="J32" s="18"/>
      <c r="K32" s="19"/>
      <c r="L32" s="19"/>
      <c r="M32" s="19"/>
      <c r="N32" s="19"/>
      <c r="O32" s="19"/>
      <c r="P32" s="20"/>
      <c r="Q32" s="19"/>
      <c r="R32" s="125"/>
      <c r="S32" s="38"/>
    </row>
    <row r="33" spans="1:19" s="83" customFormat="1" ht="15">
      <c r="A33" s="32"/>
      <c r="B33" s="99"/>
      <c r="C33" s="112" t="s">
        <v>105</v>
      </c>
      <c r="D33" s="113">
        <v>1997</v>
      </c>
      <c r="E33" s="114" t="s">
        <v>101</v>
      </c>
      <c r="F33" s="18">
        <v>60.553</v>
      </c>
      <c r="G33" s="66">
        <f>(F32+F33)/2</f>
        <v>60.229</v>
      </c>
      <c r="H33" s="18"/>
      <c r="I33" s="18"/>
      <c r="J33" s="18"/>
      <c r="K33" s="19"/>
      <c r="L33" s="19"/>
      <c r="M33" s="19"/>
      <c r="N33" s="19"/>
      <c r="O33" s="39">
        <f>Q34+Q35+Q36+Q37+Q38+Q39+Q40</f>
        <v>78.28750000000001</v>
      </c>
      <c r="P33" s="20"/>
      <c r="Q33" s="19"/>
      <c r="R33" s="125">
        <f>O33/2</f>
        <v>39.143750000000004</v>
      </c>
      <c r="S33" s="40">
        <f>R33+G33/2</f>
        <v>69.25825</v>
      </c>
    </row>
    <row r="34" spans="3:19" ht="12.75">
      <c r="C34" s="26" t="s">
        <v>52</v>
      </c>
      <c r="D34" s="18" t="s">
        <v>43</v>
      </c>
      <c r="E34" s="18"/>
      <c r="F34" s="18"/>
      <c r="G34" s="18"/>
      <c r="H34" s="28">
        <v>7.9</v>
      </c>
      <c r="I34" s="28">
        <v>8.1</v>
      </c>
      <c r="J34" s="28">
        <v>7.6</v>
      </c>
      <c r="K34" s="28">
        <v>7.9</v>
      </c>
      <c r="L34" s="28">
        <v>7.9</v>
      </c>
      <c r="M34" s="28">
        <v>7.6</v>
      </c>
      <c r="N34" s="28"/>
      <c r="O34" s="29">
        <f aca="true" t="shared" si="2" ref="O34:O39">(SUM(H34:N34)-MAX(H34:N34)-MIN(H34:N34))/4*5</f>
        <v>39.125</v>
      </c>
      <c r="P34" s="30">
        <v>40</v>
      </c>
      <c r="Q34" s="57">
        <f aca="true" t="shared" si="3" ref="Q34:Q39">O34*P34%</f>
        <v>15.65</v>
      </c>
      <c r="S34" s="32"/>
    </row>
    <row r="35" spans="3:19" ht="12.75">
      <c r="C35" s="18"/>
      <c r="D35" s="18" t="s">
        <v>44</v>
      </c>
      <c r="E35" s="18"/>
      <c r="F35" s="18"/>
      <c r="G35" s="18"/>
      <c r="H35" s="28">
        <v>7.9</v>
      </c>
      <c r="I35" s="28">
        <v>8</v>
      </c>
      <c r="J35" s="28">
        <v>7.9</v>
      </c>
      <c r="K35" s="28">
        <v>7.9</v>
      </c>
      <c r="L35" s="28">
        <v>7.9</v>
      </c>
      <c r="M35" s="28">
        <v>7.7</v>
      </c>
      <c r="N35" s="28"/>
      <c r="O35" s="29">
        <f t="shared" si="2"/>
        <v>39.50000000000001</v>
      </c>
      <c r="P35" s="30">
        <v>30</v>
      </c>
      <c r="Q35" s="57">
        <f t="shared" si="3"/>
        <v>11.850000000000001</v>
      </c>
      <c r="S35" s="32"/>
    </row>
    <row r="36" spans="3:19" ht="12.75">
      <c r="C36" s="18"/>
      <c r="D36" s="18" t="s">
        <v>45</v>
      </c>
      <c r="E36" s="18"/>
      <c r="F36" s="18"/>
      <c r="G36" s="18"/>
      <c r="H36" s="28">
        <v>7.9</v>
      </c>
      <c r="I36" s="28">
        <v>7.8</v>
      </c>
      <c r="J36" s="28">
        <v>7.6</v>
      </c>
      <c r="K36" s="28">
        <v>7.8</v>
      </c>
      <c r="L36" s="28">
        <v>7.9</v>
      </c>
      <c r="M36" s="28">
        <v>7.7</v>
      </c>
      <c r="N36" s="28"/>
      <c r="O36" s="29">
        <f t="shared" si="2"/>
        <v>39</v>
      </c>
      <c r="P36" s="30">
        <v>30</v>
      </c>
      <c r="Q36" s="57">
        <f t="shared" si="3"/>
        <v>11.7</v>
      </c>
      <c r="S36" s="32"/>
    </row>
    <row r="37" spans="3:19" ht="12.75">
      <c r="C37" s="26" t="s">
        <v>53</v>
      </c>
      <c r="D37" s="18" t="s">
        <v>46</v>
      </c>
      <c r="E37" s="18"/>
      <c r="F37" s="18"/>
      <c r="G37" s="18"/>
      <c r="H37" s="28">
        <v>7.8</v>
      </c>
      <c r="I37" s="28">
        <v>7.8</v>
      </c>
      <c r="J37" s="19">
        <v>8</v>
      </c>
      <c r="K37" s="28">
        <v>7.9</v>
      </c>
      <c r="L37" s="28">
        <v>7.8</v>
      </c>
      <c r="M37" s="28">
        <v>7.5</v>
      </c>
      <c r="N37" s="28"/>
      <c r="O37" s="29">
        <f t="shared" si="2"/>
        <v>39.125</v>
      </c>
      <c r="P37" s="30">
        <v>50</v>
      </c>
      <c r="Q37" s="57">
        <f t="shared" si="3"/>
        <v>19.5625</v>
      </c>
      <c r="S37" s="32"/>
    </row>
    <row r="38" spans="3:19" ht="12.75">
      <c r="C38" s="18"/>
      <c r="D38" s="18" t="s">
        <v>47</v>
      </c>
      <c r="E38" s="18"/>
      <c r="F38" s="18"/>
      <c r="G38" s="18"/>
      <c r="H38" s="28">
        <v>7.7</v>
      </c>
      <c r="I38" s="28">
        <v>7.8</v>
      </c>
      <c r="J38" s="19">
        <v>7.9</v>
      </c>
      <c r="K38" s="28">
        <v>7.9</v>
      </c>
      <c r="L38" s="28">
        <v>7.8</v>
      </c>
      <c r="M38" s="28">
        <v>7.4</v>
      </c>
      <c r="N38" s="28"/>
      <c r="O38" s="29">
        <f t="shared" si="2"/>
        <v>38.99999999999999</v>
      </c>
      <c r="P38" s="30">
        <v>30</v>
      </c>
      <c r="Q38" s="57">
        <f t="shared" si="3"/>
        <v>11.699999999999998</v>
      </c>
      <c r="S38" s="32"/>
    </row>
    <row r="39" spans="3:19" ht="12.75">
      <c r="C39" s="18"/>
      <c r="D39" s="18" t="s">
        <v>48</v>
      </c>
      <c r="E39" s="18"/>
      <c r="F39" s="18"/>
      <c r="G39" s="18"/>
      <c r="H39" s="28">
        <v>7.7</v>
      </c>
      <c r="I39" s="28">
        <v>8</v>
      </c>
      <c r="J39" s="19">
        <v>8</v>
      </c>
      <c r="K39" s="28">
        <v>7.8</v>
      </c>
      <c r="L39" s="28">
        <v>7.8</v>
      </c>
      <c r="M39" s="28">
        <v>7.4</v>
      </c>
      <c r="N39" s="28"/>
      <c r="O39" s="29">
        <f t="shared" si="2"/>
        <v>39.125</v>
      </c>
      <c r="P39" s="31">
        <v>20</v>
      </c>
      <c r="Q39" s="57">
        <f t="shared" si="3"/>
        <v>7.825</v>
      </c>
      <c r="S39" s="32"/>
    </row>
    <row r="40" spans="1:19" ht="13.5" thickBot="1">
      <c r="A40" s="41"/>
      <c r="B40" s="42"/>
      <c r="C40" s="42"/>
      <c r="D40" s="42"/>
      <c r="E40" s="42"/>
      <c r="F40" s="42"/>
      <c r="G40" s="42"/>
      <c r="H40" s="42"/>
      <c r="I40" s="42"/>
      <c r="J40" s="43"/>
      <c r="K40" s="42"/>
      <c r="L40" s="42"/>
      <c r="M40" s="42"/>
      <c r="N40" s="42"/>
      <c r="O40" s="44" t="s">
        <v>49</v>
      </c>
      <c r="P40" s="44"/>
      <c r="Q40" s="44"/>
      <c r="R40" s="45"/>
      <c r="S40" s="41"/>
    </row>
    <row r="41" spans="1:19" ht="12.75">
      <c r="A41" s="22" t="s">
        <v>34</v>
      </c>
      <c r="B41" s="15" t="s">
        <v>35</v>
      </c>
      <c r="C41" s="15" t="s">
        <v>50</v>
      </c>
      <c r="D41" s="15" t="s">
        <v>16</v>
      </c>
      <c r="E41" s="15" t="s">
        <v>36</v>
      </c>
      <c r="H41" s="15">
        <v>1</v>
      </c>
      <c r="I41" s="15">
        <v>2</v>
      </c>
      <c r="J41" s="15">
        <v>3</v>
      </c>
      <c r="K41" s="15">
        <v>4</v>
      </c>
      <c r="L41" s="15">
        <v>5</v>
      </c>
      <c r="M41" s="15">
        <v>6</v>
      </c>
      <c r="N41" s="15">
        <v>7</v>
      </c>
      <c r="O41" s="36">
        <v>1</v>
      </c>
      <c r="P41" s="30" t="s">
        <v>40</v>
      </c>
      <c r="Q41" s="57" t="s">
        <v>41</v>
      </c>
      <c r="R41" s="37" t="s">
        <v>51</v>
      </c>
      <c r="S41" s="22" t="s">
        <v>22</v>
      </c>
    </row>
    <row r="42" spans="1:19" s="83" customFormat="1" ht="15">
      <c r="A42" s="32"/>
      <c r="B42" s="99">
        <v>3</v>
      </c>
      <c r="C42" s="103" t="s">
        <v>114</v>
      </c>
      <c r="D42" s="102">
        <v>1998</v>
      </c>
      <c r="E42" s="102" t="s">
        <v>104</v>
      </c>
      <c r="F42" s="66">
        <v>68.146</v>
      </c>
      <c r="G42" s="69"/>
      <c r="H42" s="18"/>
      <c r="I42" s="18"/>
      <c r="J42" s="18"/>
      <c r="K42" s="19"/>
      <c r="L42" s="19"/>
      <c r="M42" s="19"/>
      <c r="N42" s="19"/>
      <c r="O42" s="19"/>
      <c r="P42" s="20"/>
      <c r="Q42" s="19"/>
      <c r="R42" s="125"/>
      <c r="S42" s="38"/>
    </row>
    <row r="43" spans="1:19" s="83" customFormat="1" ht="16.5">
      <c r="A43" s="32"/>
      <c r="B43" s="99"/>
      <c r="C43" s="100" t="s">
        <v>119</v>
      </c>
      <c r="D43" s="101">
        <v>1999</v>
      </c>
      <c r="E43" s="102" t="s">
        <v>104</v>
      </c>
      <c r="F43" s="66">
        <v>69.618</v>
      </c>
      <c r="G43" s="66">
        <f>(F42+F43)/2</f>
        <v>68.882</v>
      </c>
      <c r="H43" s="18"/>
      <c r="I43" s="18"/>
      <c r="J43" s="18"/>
      <c r="K43" s="19"/>
      <c r="L43" s="19"/>
      <c r="M43" s="19"/>
      <c r="N43" s="19"/>
      <c r="O43" s="39">
        <f>Q44+Q45+Q46+Q47+Q48+Q49+Q50</f>
        <v>82.9</v>
      </c>
      <c r="P43" s="20"/>
      <c r="Q43" s="19"/>
      <c r="R43" s="125">
        <f>O43/2</f>
        <v>41.45</v>
      </c>
      <c r="S43" s="40">
        <f>R43+G43/2</f>
        <v>75.891</v>
      </c>
    </row>
    <row r="44" spans="3:19" ht="12.75">
      <c r="C44" s="172" t="s">
        <v>52</v>
      </c>
      <c r="D44" s="18" t="s">
        <v>43</v>
      </c>
      <c r="E44" s="18"/>
      <c r="F44" s="66"/>
      <c r="G44" s="18"/>
      <c r="H44" s="28">
        <v>8.5</v>
      </c>
      <c r="I44" s="28">
        <v>8.4</v>
      </c>
      <c r="J44" s="28">
        <v>8</v>
      </c>
      <c r="K44" s="28">
        <v>8.8</v>
      </c>
      <c r="L44" s="28">
        <v>8.3</v>
      </c>
      <c r="M44" s="28">
        <v>8.1</v>
      </c>
      <c r="N44" s="28"/>
      <c r="O44" s="29">
        <f aca="true" t="shared" si="4" ref="O44:O49">(SUM(H44:N44)-MAX(H44:N44)-MIN(H44:N44))/4*5</f>
        <v>41.625</v>
      </c>
      <c r="P44" s="30">
        <v>40</v>
      </c>
      <c r="Q44" s="57">
        <f aca="true" t="shared" si="5" ref="Q44:Q49">O44*P44%</f>
        <v>16.650000000000002</v>
      </c>
      <c r="S44" s="32"/>
    </row>
    <row r="45" spans="3:19" ht="16.5">
      <c r="C45" s="100" t="s">
        <v>109</v>
      </c>
      <c r="D45" s="18" t="s">
        <v>44</v>
      </c>
      <c r="E45" s="18"/>
      <c r="F45" s="66"/>
      <c r="G45" s="18"/>
      <c r="H45" s="28">
        <v>8.4</v>
      </c>
      <c r="I45" s="28">
        <v>8.3</v>
      </c>
      <c r="J45" s="28">
        <v>7.9</v>
      </c>
      <c r="K45" s="28">
        <v>8.8</v>
      </c>
      <c r="L45" s="28">
        <v>8.3</v>
      </c>
      <c r="M45" s="28">
        <v>8.2</v>
      </c>
      <c r="N45" s="28"/>
      <c r="O45" s="29">
        <f t="shared" si="4"/>
        <v>41.500000000000014</v>
      </c>
      <c r="P45" s="30">
        <v>30</v>
      </c>
      <c r="Q45" s="57">
        <f t="shared" si="5"/>
        <v>12.450000000000005</v>
      </c>
      <c r="S45" s="32"/>
    </row>
    <row r="46" spans="3:19" ht="12.75">
      <c r="C46" s="18"/>
      <c r="D46" s="18" t="s">
        <v>45</v>
      </c>
      <c r="E46" s="18"/>
      <c r="F46" s="66"/>
      <c r="G46" s="18"/>
      <c r="H46" s="28">
        <v>8.4</v>
      </c>
      <c r="I46" s="28">
        <v>8.3</v>
      </c>
      <c r="J46" s="28">
        <v>8</v>
      </c>
      <c r="K46" s="28">
        <v>8.8</v>
      </c>
      <c r="L46" s="28">
        <v>8.3</v>
      </c>
      <c r="M46" s="28">
        <v>8.2</v>
      </c>
      <c r="N46" s="28"/>
      <c r="O46" s="29">
        <f t="shared" si="4"/>
        <v>41.5</v>
      </c>
      <c r="P46" s="30">
        <v>30</v>
      </c>
      <c r="Q46" s="57">
        <f t="shared" si="5"/>
        <v>12.45</v>
      </c>
      <c r="S46" s="32"/>
    </row>
    <row r="47" spans="3:19" ht="12.75">
      <c r="C47" s="26" t="s">
        <v>53</v>
      </c>
      <c r="D47" s="18" t="s">
        <v>46</v>
      </c>
      <c r="E47" s="18"/>
      <c r="F47" s="66"/>
      <c r="G47" s="18"/>
      <c r="H47" s="28">
        <v>8.5</v>
      </c>
      <c r="I47" s="28">
        <v>8.2</v>
      </c>
      <c r="J47" s="28">
        <v>8.1</v>
      </c>
      <c r="K47" s="28">
        <v>8.8</v>
      </c>
      <c r="L47" s="28">
        <v>8.3</v>
      </c>
      <c r="M47" s="28">
        <v>8</v>
      </c>
      <c r="N47" s="28"/>
      <c r="O47" s="29">
        <f t="shared" si="4"/>
        <v>41.37499999999999</v>
      </c>
      <c r="P47" s="30">
        <v>50</v>
      </c>
      <c r="Q47" s="57">
        <f t="shared" si="5"/>
        <v>20.687499999999996</v>
      </c>
      <c r="S47" s="32"/>
    </row>
    <row r="48" spans="3:19" ht="12.75">
      <c r="C48" s="18"/>
      <c r="D48" s="18" t="s">
        <v>47</v>
      </c>
      <c r="E48" s="18"/>
      <c r="F48" s="66"/>
      <c r="G48" s="18"/>
      <c r="H48" s="28">
        <v>8.3</v>
      </c>
      <c r="I48" s="28">
        <v>8.3</v>
      </c>
      <c r="J48" s="28">
        <v>8.2</v>
      </c>
      <c r="K48" s="28">
        <v>8.8</v>
      </c>
      <c r="L48" s="28">
        <v>8.3</v>
      </c>
      <c r="M48" s="28">
        <v>8.1</v>
      </c>
      <c r="N48" s="28"/>
      <c r="O48" s="29">
        <f t="shared" si="4"/>
        <v>41.375</v>
      </c>
      <c r="P48" s="30">
        <v>30</v>
      </c>
      <c r="Q48" s="57">
        <f t="shared" si="5"/>
        <v>12.4125</v>
      </c>
      <c r="S48" s="32"/>
    </row>
    <row r="49" spans="3:19" ht="12.75">
      <c r="C49" s="18"/>
      <c r="D49" s="18" t="s">
        <v>48</v>
      </c>
      <c r="E49" s="18"/>
      <c r="F49" s="66"/>
      <c r="G49" s="18"/>
      <c r="H49" s="28">
        <v>8.3</v>
      </c>
      <c r="I49" s="28">
        <v>8.2</v>
      </c>
      <c r="J49" s="28">
        <v>8.2</v>
      </c>
      <c r="K49" s="28">
        <v>8.8</v>
      </c>
      <c r="L49" s="28">
        <v>8.3</v>
      </c>
      <c r="M49" s="28">
        <v>8.1</v>
      </c>
      <c r="N49" s="28"/>
      <c r="O49" s="29">
        <f t="shared" si="4"/>
        <v>41.24999999999999</v>
      </c>
      <c r="P49" s="31">
        <v>20</v>
      </c>
      <c r="Q49" s="57">
        <f t="shared" si="5"/>
        <v>8.249999999999998</v>
      </c>
      <c r="S49" s="32"/>
    </row>
    <row r="50" spans="1:19" ht="13.5" thickBot="1">
      <c r="A50" s="41"/>
      <c r="B50" s="42"/>
      <c r="C50" s="42"/>
      <c r="D50" s="42"/>
      <c r="E50" s="42"/>
      <c r="F50" s="129"/>
      <c r="G50" s="42"/>
      <c r="H50" s="42"/>
      <c r="I50" s="42"/>
      <c r="J50" s="43"/>
      <c r="K50" s="42"/>
      <c r="L50" s="42"/>
      <c r="M50" s="42"/>
      <c r="N50" s="42"/>
      <c r="O50" s="44" t="s">
        <v>49</v>
      </c>
      <c r="P50" s="44"/>
      <c r="Q50" s="44"/>
      <c r="R50" s="45"/>
      <c r="S50" s="41"/>
    </row>
    <row r="51" spans="1:19" ht="12.75">
      <c r="A51" s="22" t="s">
        <v>34</v>
      </c>
      <c r="B51" s="15" t="s">
        <v>35</v>
      </c>
      <c r="C51" s="15" t="s">
        <v>50</v>
      </c>
      <c r="D51" s="15" t="s">
        <v>16</v>
      </c>
      <c r="E51" s="15" t="s">
        <v>36</v>
      </c>
      <c r="F51" s="49"/>
      <c r="H51" s="15">
        <v>1</v>
      </c>
      <c r="I51" s="15">
        <v>2</v>
      </c>
      <c r="J51" s="15">
        <v>3</v>
      </c>
      <c r="K51" s="15">
        <v>4</v>
      </c>
      <c r="L51" s="15">
        <v>5</v>
      </c>
      <c r="M51" s="15">
        <v>6</v>
      </c>
      <c r="N51" s="15">
        <v>7</v>
      </c>
      <c r="O51" s="36">
        <v>1</v>
      </c>
      <c r="P51" s="30" t="s">
        <v>40</v>
      </c>
      <c r="Q51" s="57" t="s">
        <v>41</v>
      </c>
      <c r="R51" s="37" t="s">
        <v>51</v>
      </c>
      <c r="S51" s="22" t="s">
        <v>22</v>
      </c>
    </row>
    <row r="52" spans="1:19" s="83" customFormat="1" ht="15">
      <c r="A52" s="32"/>
      <c r="B52" s="99">
        <v>4</v>
      </c>
      <c r="C52" s="103" t="s">
        <v>106</v>
      </c>
      <c r="D52" s="102">
        <v>1999</v>
      </c>
      <c r="E52" s="102" t="s">
        <v>104</v>
      </c>
      <c r="F52" s="66">
        <v>70.208</v>
      </c>
      <c r="G52" s="69"/>
      <c r="H52" s="18"/>
      <c r="I52" s="18"/>
      <c r="J52" s="18"/>
      <c r="K52" s="19"/>
      <c r="L52" s="19"/>
      <c r="M52" s="19"/>
      <c r="N52" s="19"/>
      <c r="O52" s="19"/>
      <c r="P52" s="20"/>
      <c r="Q52" s="19"/>
      <c r="R52" s="125"/>
      <c r="S52" s="38"/>
    </row>
    <row r="53" spans="1:19" s="83" customFormat="1" ht="33">
      <c r="A53" s="32"/>
      <c r="B53" s="99"/>
      <c r="C53" s="100" t="s">
        <v>110</v>
      </c>
      <c r="D53" s="101">
        <v>2000</v>
      </c>
      <c r="E53" s="102" t="s">
        <v>104</v>
      </c>
      <c r="F53" s="66">
        <v>64.905</v>
      </c>
      <c r="G53" s="66">
        <f>(F52+F53)/2</f>
        <v>67.5565</v>
      </c>
      <c r="H53" s="18"/>
      <c r="I53" s="18"/>
      <c r="J53" s="18"/>
      <c r="K53" s="19"/>
      <c r="L53" s="19"/>
      <c r="M53" s="19"/>
      <c r="N53" s="19"/>
      <c r="O53" s="39">
        <f>Q54+Q55+Q56+Q57+Q58+Q59+Q60</f>
        <v>85.0625</v>
      </c>
      <c r="P53" s="20"/>
      <c r="Q53" s="19"/>
      <c r="R53" s="125">
        <f>O53/2</f>
        <v>42.53125</v>
      </c>
      <c r="S53" s="40">
        <f>R53+G53/2</f>
        <v>76.3095</v>
      </c>
    </row>
    <row r="54" spans="3:19" ht="12.75">
      <c r="C54" s="26" t="s">
        <v>52</v>
      </c>
      <c r="D54" s="18" t="s">
        <v>43</v>
      </c>
      <c r="E54" s="18"/>
      <c r="F54" s="66"/>
      <c r="G54" s="18"/>
      <c r="H54" s="28">
        <v>8.8</v>
      </c>
      <c r="I54" s="28">
        <v>8.5</v>
      </c>
      <c r="J54" s="28">
        <v>8.6</v>
      </c>
      <c r="K54" s="28">
        <v>8.3</v>
      </c>
      <c r="L54" s="28">
        <v>8.2</v>
      </c>
      <c r="M54" s="28">
        <v>8.4</v>
      </c>
      <c r="N54" s="28"/>
      <c r="O54" s="29">
        <f aca="true" t="shared" si="6" ref="O54:O59">(SUM(H54:N54)-MAX(H54:N54)-MIN(H54:N54))/4*5</f>
        <v>42.25</v>
      </c>
      <c r="P54" s="30">
        <v>40</v>
      </c>
      <c r="Q54" s="57">
        <f aca="true" t="shared" si="7" ref="Q54:Q59">O54*P54%</f>
        <v>16.900000000000002</v>
      </c>
      <c r="S54" s="32"/>
    </row>
    <row r="55" spans="3:19" ht="12.75">
      <c r="C55" s="18"/>
      <c r="D55" s="18" t="s">
        <v>44</v>
      </c>
      <c r="E55" s="18"/>
      <c r="F55" s="66"/>
      <c r="G55" s="18"/>
      <c r="H55" s="28">
        <v>8.8</v>
      </c>
      <c r="I55" s="28">
        <v>8.6</v>
      </c>
      <c r="J55" s="28">
        <v>8.5</v>
      </c>
      <c r="K55" s="28">
        <v>8.3</v>
      </c>
      <c r="L55" s="28">
        <v>8.2</v>
      </c>
      <c r="M55" s="28">
        <v>8.5</v>
      </c>
      <c r="N55" s="28"/>
      <c r="O55" s="29">
        <f t="shared" si="6"/>
        <v>42.37500000000001</v>
      </c>
      <c r="P55" s="30">
        <v>30</v>
      </c>
      <c r="Q55" s="57">
        <f t="shared" si="7"/>
        <v>12.712500000000002</v>
      </c>
      <c r="S55" s="32"/>
    </row>
    <row r="56" spans="3:19" ht="12.75">
      <c r="C56" s="18"/>
      <c r="D56" s="18" t="s">
        <v>45</v>
      </c>
      <c r="E56" s="18"/>
      <c r="F56" s="66"/>
      <c r="G56" s="18"/>
      <c r="H56" s="28">
        <v>8.9</v>
      </c>
      <c r="I56" s="28">
        <v>8.7</v>
      </c>
      <c r="J56" s="28">
        <v>8.7</v>
      </c>
      <c r="K56" s="28">
        <v>8.3</v>
      </c>
      <c r="L56" s="28">
        <v>8.5</v>
      </c>
      <c r="M56" s="28">
        <v>8.5</v>
      </c>
      <c r="N56" s="28"/>
      <c r="O56" s="29">
        <f t="shared" si="6"/>
        <v>43.00000000000001</v>
      </c>
      <c r="P56" s="30">
        <v>30</v>
      </c>
      <c r="Q56" s="57">
        <f t="shared" si="7"/>
        <v>12.900000000000002</v>
      </c>
      <c r="S56" s="32"/>
    </row>
    <row r="57" spans="3:19" ht="12.75">
      <c r="C57" s="26" t="s">
        <v>53</v>
      </c>
      <c r="D57" s="18" t="s">
        <v>46</v>
      </c>
      <c r="E57" s="18"/>
      <c r="F57" s="66"/>
      <c r="G57" s="18"/>
      <c r="H57" s="28">
        <v>8.9</v>
      </c>
      <c r="I57" s="28">
        <v>8.6</v>
      </c>
      <c r="J57" s="28">
        <v>8.4</v>
      </c>
      <c r="K57" s="28">
        <v>8.5</v>
      </c>
      <c r="L57" s="28">
        <v>8.4</v>
      </c>
      <c r="M57" s="28">
        <v>8.5</v>
      </c>
      <c r="N57" s="28"/>
      <c r="O57" s="29">
        <f t="shared" si="6"/>
        <v>42.5</v>
      </c>
      <c r="P57" s="30">
        <v>50</v>
      </c>
      <c r="Q57" s="57">
        <f t="shared" si="7"/>
        <v>21.25</v>
      </c>
      <c r="S57" s="32"/>
    </row>
    <row r="58" spans="3:19" ht="12.75">
      <c r="C58" s="18"/>
      <c r="D58" s="18" t="s">
        <v>47</v>
      </c>
      <c r="E58" s="18"/>
      <c r="F58" s="66"/>
      <c r="G58" s="18"/>
      <c r="H58" s="28">
        <v>8.9</v>
      </c>
      <c r="I58" s="28">
        <v>8.6</v>
      </c>
      <c r="J58" s="28">
        <v>8.5</v>
      </c>
      <c r="K58" s="28">
        <v>8.4</v>
      </c>
      <c r="L58" s="28">
        <v>8.4</v>
      </c>
      <c r="M58" s="28">
        <v>8.5</v>
      </c>
      <c r="N58" s="28"/>
      <c r="O58" s="29">
        <f t="shared" si="6"/>
        <v>42.5</v>
      </c>
      <c r="P58" s="30">
        <v>30</v>
      </c>
      <c r="Q58" s="57">
        <f t="shared" si="7"/>
        <v>12.75</v>
      </c>
      <c r="S58" s="32"/>
    </row>
    <row r="59" spans="3:19" ht="12.75">
      <c r="C59" s="18"/>
      <c r="D59" s="18" t="s">
        <v>48</v>
      </c>
      <c r="E59" s="18"/>
      <c r="F59" s="66"/>
      <c r="G59" s="18"/>
      <c r="H59" s="28">
        <v>8.9</v>
      </c>
      <c r="I59" s="28">
        <v>8.8</v>
      </c>
      <c r="J59" s="28">
        <v>8.4</v>
      </c>
      <c r="K59" s="28">
        <v>8.4</v>
      </c>
      <c r="L59" s="28">
        <v>8.5</v>
      </c>
      <c r="M59" s="28">
        <v>8.5</v>
      </c>
      <c r="N59" s="28"/>
      <c r="O59" s="29">
        <f t="shared" si="6"/>
        <v>42.75</v>
      </c>
      <c r="P59" s="31">
        <v>20</v>
      </c>
      <c r="Q59" s="57">
        <f t="shared" si="7"/>
        <v>8.55</v>
      </c>
      <c r="S59" s="32"/>
    </row>
    <row r="60" spans="1:19" ht="13.5" thickBot="1">
      <c r="A60" s="41"/>
      <c r="B60" s="42"/>
      <c r="C60" s="42"/>
      <c r="D60" s="42"/>
      <c r="E60" s="42"/>
      <c r="F60" s="129"/>
      <c r="G60" s="42"/>
      <c r="H60" s="42"/>
      <c r="I60" s="42"/>
      <c r="J60" s="43"/>
      <c r="K60" s="42"/>
      <c r="L60" s="42"/>
      <c r="M60" s="42"/>
      <c r="N60" s="42"/>
      <c r="O60" s="44" t="s">
        <v>49</v>
      </c>
      <c r="P60" s="44"/>
      <c r="Q60" s="44"/>
      <c r="R60" s="45"/>
      <c r="S60" s="41"/>
    </row>
    <row r="61" spans="6:15" ht="12.75">
      <c r="F61" s="49"/>
      <c r="O61" s="36"/>
    </row>
    <row r="62" spans="1:19" s="83" customFormat="1" ht="15">
      <c r="A62" s="32"/>
      <c r="B62" s="99"/>
      <c r="C62" s="104"/>
      <c r="D62" s="99"/>
      <c r="E62" s="116"/>
      <c r="F62" s="66"/>
      <c r="G62" s="69"/>
      <c r="H62" s="18"/>
      <c r="I62" s="18"/>
      <c r="J62" s="18"/>
      <c r="K62" s="19"/>
      <c r="L62" s="19"/>
      <c r="M62" s="19"/>
      <c r="N62" s="19"/>
      <c r="O62" s="19"/>
      <c r="P62" s="20"/>
      <c r="Q62" s="19"/>
      <c r="R62" s="125"/>
      <c r="S62" s="38"/>
    </row>
    <row r="63" spans="1:19" s="83" customFormat="1" ht="15">
      <c r="A63" s="32"/>
      <c r="B63" s="99"/>
      <c r="C63" s="115"/>
      <c r="D63" s="113"/>
      <c r="E63" s="116"/>
      <c r="F63" s="66"/>
      <c r="G63" s="69"/>
      <c r="H63" s="18"/>
      <c r="I63" s="18"/>
      <c r="J63" s="18"/>
      <c r="K63" s="19"/>
      <c r="L63" s="19"/>
      <c r="M63" s="19"/>
      <c r="N63" s="19"/>
      <c r="O63" s="19"/>
      <c r="P63" s="20"/>
      <c r="Q63" s="19"/>
      <c r="R63" s="125"/>
      <c r="S63" s="38"/>
    </row>
    <row r="64" spans="1:19" s="83" customFormat="1" ht="15">
      <c r="A64" s="32"/>
      <c r="B64" s="99"/>
      <c r="C64" s="112"/>
      <c r="D64" s="113"/>
      <c r="E64" s="116"/>
      <c r="F64" s="66"/>
      <c r="G64" s="66"/>
      <c r="H64" s="18"/>
      <c r="I64" s="18"/>
      <c r="J64" s="18"/>
      <c r="K64" s="19"/>
      <c r="L64" s="19"/>
      <c r="M64" s="19"/>
      <c r="N64" s="19"/>
      <c r="O64" s="39"/>
      <c r="P64" s="20"/>
      <c r="Q64" s="19"/>
      <c r="R64" s="125"/>
      <c r="S64" s="40"/>
    </row>
    <row r="65" spans="2:19" ht="16.5">
      <c r="B65" s="99"/>
      <c r="C65" s="100"/>
      <c r="D65" s="101"/>
      <c r="E65" s="102"/>
      <c r="F65" s="49"/>
      <c r="G65" s="66"/>
      <c r="H65" s="18"/>
      <c r="J65" s="18"/>
      <c r="K65" s="19"/>
      <c r="L65" s="19"/>
      <c r="M65" s="19"/>
      <c r="N65" s="19"/>
      <c r="O65" s="39"/>
      <c r="P65" s="20"/>
      <c r="S65" s="40"/>
    </row>
    <row r="66" spans="3:19" ht="12.75">
      <c r="C66" s="26"/>
      <c r="D66" s="18"/>
      <c r="E66" s="18"/>
      <c r="F66" s="66"/>
      <c r="G66" s="18"/>
      <c r="H66" s="28"/>
      <c r="I66" s="28"/>
      <c r="J66" s="28"/>
      <c r="K66" s="28"/>
      <c r="L66" s="28"/>
      <c r="M66" s="28"/>
      <c r="N66" s="28"/>
      <c r="O66" s="29"/>
      <c r="S66" s="32"/>
    </row>
    <row r="67" spans="3:19" ht="12.75">
      <c r="C67" s="18"/>
      <c r="D67" s="18"/>
      <c r="E67" s="18"/>
      <c r="F67" s="66"/>
      <c r="G67" s="18"/>
      <c r="H67" s="28"/>
      <c r="I67" s="28"/>
      <c r="J67" s="28"/>
      <c r="K67" s="28"/>
      <c r="L67" s="28"/>
      <c r="M67" s="28"/>
      <c r="N67" s="28"/>
      <c r="O67" s="29"/>
      <c r="S67" s="32"/>
    </row>
    <row r="68" spans="3:19" ht="12.75">
      <c r="C68" s="18"/>
      <c r="D68" s="18"/>
      <c r="E68" s="18"/>
      <c r="F68" s="66"/>
      <c r="G68" s="18"/>
      <c r="H68" s="28"/>
      <c r="I68" s="28"/>
      <c r="J68" s="28"/>
      <c r="K68" s="28"/>
      <c r="L68" s="28"/>
      <c r="M68" s="28"/>
      <c r="N68" s="28"/>
      <c r="O68" s="29"/>
      <c r="S68" s="32"/>
    </row>
    <row r="69" spans="3:19" ht="12.75">
      <c r="C69" s="26"/>
      <c r="D69" s="18"/>
      <c r="E69" s="18"/>
      <c r="F69" s="66"/>
      <c r="G69" s="18"/>
      <c r="H69" s="28"/>
      <c r="I69" s="28"/>
      <c r="J69" s="28"/>
      <c r="K69" s="28"/>
      <c r="L69" s="28"/>
      <c r="M69" s="28"/>
      <c r="N69" s="28"/>
      <c r="O69" s="29"/>
      <c r="S69" s="32"/>
    </row>
    <row r="70" spans="3:19" ht="12.75">
      <c r="C70" s="18"/>
      <c r="D70" s="18"/>
      <c r="E70" s="18"/>
      <c r="F70" s="66"/>
      <c r="G70" s="18"/>
      <c r="H70" s="28"/>
      <c r="I70" s="28"/>
      <c r="J70" s="28"/>
      <c r="K70" s="28"/>
      <c r="L70" s="28"/>
      <c r="M70" s="28"/>
      <c r="N70" s="28"/>
      <c r="O70" s="29"/>
      <c r="S70" s="32"/>
    </row>
    <row r="71" spans="3:19" ht="12.75">
      <c r="C71" s="18"/>
      <c r="D71" s="18"/>
      <c r="E71" s="18"/>
      <c r="F71" s="66"/>
      <c r="G71" s="18"/>
      <c r="H71" s="28"/>
      <c r="I71" s="28"/>
      <c r="J71" s="28"/>
      <c r="K71" s="28"/>
      <c r="L71" s="28"/>
      <c r="M71" s="28"/>
      <c r="N71" s="28"/>
      <c r="O71" s="29"/>
      <c r="P71" s="31"/>
      <c r="S71" s="32"/>
    </row>
    <row r="72" spans="1:19" ht="13.5" thickBot="1">
      <c r="A72" s="41"/>
      <c r="B72" s="42"/>
      <c r="C72" s="42"/>
      <c r="D72" s="42"/>
      <c r="E72" s="42"/>
      <c r="F72" s="129"/>
      <c r="G72" s="42"/>
      <c r="H72" s="42"/>
      <c r="I72" s="42"/>
      <c r="J72" s="43"/>
      <c r="K72" s="42"/>
      <c r="L72" s="42"/>
      <c r="M72" s="42"/>
      <c r="N72" s="42"/>
      <c r="O72" s="44"/>
      <c r="P72" s="44"/>
      <c r="Q72" s="44"/>
      <c r="R72" s="45"/>
      <c r="S72" s="41"/>
    </row>
    <row r="73" spans="6:15" ht="12.75">
      <c r="F73" s="49"/>
      <c r="O73" s="36"/>
    </row>
    <row r="74" spans="1:19" s="83" customFormat="1" ht="15">
      <c r="A74" s="32"/>
      <c r="B74" s="99"/>
      <c r="C74" s="104"/>
      <c r="D74" s="99"/>
      <c r="E74" s="114"/>
      <c r="F74" s="66"/>
      <c r="G74" s="69"/>
      <c r="H74" s="18"/>
      <c r="I74" s="18"/>
      <c r="J74" s="18"/>
      <c r="K74" s="19"/>
      <c r="L74" s="19"/>
      <c r="M74" s="19"/>
      <c r="N74" s="19"/>
      <c r="O74" s="19"/>
      <c r="P74" s="20"/>
      <c r="Q74" s="19"/>
      <c r="R74" s="125"/>
      <c r="S74" s="38"/>
    </row>
    <row r="75" spans="1:19" s="83" customFormat="1" ht="15">
      <c r="A75" s="32"/>
      <c r="B75" s="99"/>
      <c r="C75" s="112"/>
      <c r="D75" s="113"/>
      <c r="E75" s="114"/>
      <c r="F75" s="66"/>
      <c r="G75" s="66"/>
      <c r="H75" s="18"/>
      <c r="I75" s="18"/>
      <c r="J75" s="18"/>
      <c r="K75" s="19"/>
      <c r="L75" s="19"/>
      <c r="M75" s="19"/>
      <c r="N75" s="19"/>
      <c r="O75" s="39"/>
      <c r="P75" s="20"/>
      <c r="Q75" s="19"/>
      <c r="R75" s="125"/>
      <c r="S75" s="40"/>
    </row>
    <row r="76" spans="3:19" ht="12.75">
      <c r="C76" s="26"/>
      <c r="D76" s="18"/>
      <c r="E76" s="18"/>
      <c r="F76" s="66"/>
      <c r="G76" s="18"/>
      <c r="H76" s="28"/>
      <c r="I76" s="28"/>
      <c r="J76" s="28"/>
      <c r="K76" s="28"/>
      <c r="L76" s="28"/>
      <c r="M76" s="28"/>
      <c r="N76" s="28"/>
      <c r="O76" s="29"/>
      <c r="S76" s="32"/>
    </row>
    <row r="77" spans="3:19" ht="12.75">
      <c r="C77" s="18"/>
      <c r="D77" s="18"/>
      <c r="E77" s="18"/>
      <c r="F77" s="66"/>
      <c r="G77" s="18"/>
      <c r="H77" s="28"/>
      <c r="I77" s="28"/>
      <c r="J77" s="28"/>
      <c r="K77" s="28"/>
      <c r="L77" s="28"/>
      <c r="M77" s="28"/>
      <c r="N77" s="28"/>
      <c r="O77" s="29"/>
      <c r="S77" s="32"/>
    </row>
    <row r="78" spans="3:19" ht="12.75">
      <c r="C78" s="18"/>
      <c r="D78" s="18"/>
      <c r="E78" s="18"/>
      <c r="F78" s="66"/>
      <c r="G78" s="18"/>
      <c r="H78" s="28"/>
      <c r="I78" s="28"/>
      <c r="J78" s="28"/>
      <c r="K78" s="28"/>
      <c r="L78" s="28"/>
      <c r="M78" s="28"/>
      <c r="N78" s="28"/>
      <c r="O78" s="29"/>
      <c r="S78" s="32"/>
    </row>
    <row r="79" spans="3:19" ht="12.75">
      <c r="C79" s="26"/>
      <c r="D79" s="18"/>
      <c r="E79" s="18"/>
      <c r="F79" s="66"/>
      <c r="G79" s="18"/>
      <c r="H79" s="28"/>
      <c r="I79" s="28"/>
      <c r="J79" s="28"/>
      <c r="K79" s="28"/>
      <c r="L79" s="28"/>
      <c r="M79" s="28"/>
      <c r="N79" s="28"/>
      <c r="O79" s="29"/>
      <c r="S79" s="32"/>
    </row>
    <row r="80" spans="3:19" ht="12.75">
      <c r="C80" s="18"/>
      <c r="D80" s="18"/>
      <c r="E80" s="18"/>
      <c r="F80" s="66"/>
      <c r="G80" s="18"/>
      <c r="H80" s="28"/>
      <c r="I80" s="28"/>
      <c r="J80" s="28"/>
      <c r="K80" s="28"/>
      <c r="L80" s="28"/>
      <c r="M80" s="28"/>
      <c r="N80" s="28"/>
      <c r="O80" s="29"/>
      <c r="S80" s="32"/>
    </row>
    <row r="81" spans="3:19" ht="12.75">
      <c r="C81" s="18"/>
      <c r="D81" s="18"/>
      <c r="E81" s="18"/>
      <c r="F81" s="66"/>
      <c r="G81" s="18"/>
      <c r="H81" s="28"/>
      <c r="I81" s="28"/>
      <c r="J81" s="28"/>
      <c r="K81" s="28"/>
      <c r="L81" s="28"/>
      <c r="M81" s="28"/>
      <c r="N81" s="28"/>
      <c r="O81" s="29"/>
      <c r="P81" s="31"/>
      <c r="S81" s="32"/>
    </row>
    <row r="82" spans="1:19" ht="13.5" thickBot="1">
      <c r="A82" s="41"/>
      <c r="B82" s="42"/>
      <c r="C82" s="42"/>
      <c r="D82" s="42"/>
      <c r="E82" s="42"/>
      <c r="F82" s="129"/>
      <c r="G82" s="42"/>
      <c r="H82" s="42"/>
      <c r="I82" s="42"/>
      <c r="J82" s="43"/>
      <c r="K82" s="42"/>
      <c r="L82" s="42"/>
      <c r="M82" s="42"/>
      <c r="N82" s="42"/>
      <c r="O82" s="44"/>
      <c r="P82" s="44"/>
      <c r="Q82" s="44"/>
      <c r="R82" s="45"/>
      <c r="S82" s="41"/>
    </row>
    <row r="83" ht="12.75">
      <c r="F83" s="49"/>
    </row>
    <row r="84" ht="12.75">
      <c r="F84" s="49"/>
    </row>
    <row r="85" ht="12.75">
      <c r="F85" s="49"/>
    </row>
    <row r="86" ht="12.75">
      <c r="F86" s="49"/>
    </row>
  </sheetData>
  <sheetProtection/>
  <printOptions/>
  <pageMargins left="0.17" right="0.16" top="0.17" bottom="0.17" header="0.18" footer="0.1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3">
      <selection activeCell="I48" sqref="I48"/>
    </sheetView>
  </sheetViews>
  <sheetFormatPr defaultColWidth="9.125" defaultRowHeight="12.75"/>
  <cols>
    <col min="1" max="1" width="6.625" style="13" customWidth="1"/>
    <col min="2" max="2" width="4.875" style="83" customWidth="1"/>
    <col min="3" max="3" width="26.50390625" style="83" bestFit="1" customWidth="1"/>
    <col min="4" max="4" width="6.125" style="83" customWidth="1"/>
    <col min="5" max="7" width="3.125" style="83" bestFit="1" customWidth="1"/>
    <col min="8" max="8" width="3.50390625" style="83" customWidth="1"/>
    <col min="9" max="9" width="3.125" style="83" bestFit="1" customWidth="1"/>
    <col min="10" max="10" width="3.50390625" style="83" bestFit="1" customWidth="1"/>
    <col min="11" max="11" width="3.50390625" style="83" customWidth="1"/>
    <col min="12" max="12" width="5.00390625" style="255" bestFit="1" customWidth="1"/>
    <col min="13" max="13" width="2.625" style="256" bestFit="1" customWidth="1"/>
    <col min="14" max="14" width="5.625" style="253" bestFit="1" customWidth="1"/>
    <col min="15" max="15" width="7.50390625" style="253" bestFit="1" customWidth="1"/>
    <col min="16" max="16" width="9.125" style="254" customWidth="1"/>
    <col min="17" max="17" width="9.125" style="83" customWidth="1"/>
    <col min="18" max="16384" width="9.125" style="11" customWidth="1"/>
  </cols>
  <sheetData>
    <row r="1" spans="2:11" s="76" customFormat="1" ht="15">
      <c r="B1" s="151" t="s">
        <v>94</v>
      </c>
      <c r="D1" s="152"/>
      <c r="E1" s="153"/>
      <c r="G1" s="163"/>
      <c r="H1" s="163"/>
      <c r="I1" s="163"/>
      <c r="J1" s="163"/>
      <c r="K1" s="163"/>
    </row>
    <row r="2" spans="2:11" s="77" customFormat="1" ht="15">
      <c r="B2" s="151" t="s">
        <v>93</v>
      </c>
      <c r="D2" s="155"/>
      <c r="E2" s="156"/>
      <c r="G2" s="164"/>
      <c r="H2" s="164"/>
      <c r="I2" s="164"/>
      <c r="J2" s="164"/>
      <c r="K2" s="164"/>
    </row>
    <row r="3" spans="2:11" s="77" customFormat="1" ht="15">
      <c r="B3" s="151"/>
      <c r="D3" s="155"/>
      <c r="E3" s="156"/>
      <c r="G3" s="164"/>
      <c r="H3" s="164"/>
      <c r="I3" s="164"/>
      <c r="J3" s="164"/>
      <c r="K3" s="164"/>
    </row>
    <row r="4" spans="2:11" s="77" customFormat="1" ht="15">
      <c r="B4" s="151" t="s">
        <v>136</v>
      </c>
      <c r="D4" s="155"/>
      <c r="E4" s="156" t="s">
        <v>137</v>
      </c>
      <c r="G4" s="164"/>
      <c r="H4" s="164"/>
      <c r="I4" s="164"/>
      <c r="J4" s="164"/>
      <c r="K4" s="164"/>
    </row>
    <row r="5" spans="2:11" s="76" customFormat="1" ht="15">
      <c r="B5" s="151"/>
      <c r="D5" s="152"/>
      <c r="E5" s="157"/>
      <c r="G5" s="163"/>
      <c r="H5" s="163"/>
      <c r="I5" s="163"/>
      <c r="J5" s="163"/>
      <c r="K5" s="163"/>
    </row>
    <row r="6" spans="2:11" s="77" customFormat="1" ht="15">
      <c r="B6" s="151" t="s">
        <v>60</v>
      </c>
      <c r="D6" s="158"/>
      <c r="E6" s="155" t="s">
        <v>151</v>
      </c>
      <c r="G6" s="164"/>
      <c r="H6" s="164"/>
      <c r="I6" s="164"/>
      <c r="J6" s="164"/>
      <c r="K6" s="164"/>
    </row>
    <row r="7" spans="2:11" s="76" customFormat="1" ht="15">
      <c r="B7" s="151"/>
      <c r="D7" s="152"/>
      <c r="E7" s="153"/>
      <c r="G7" s="163"/>
      <c r="H7" s="163"/>
      <c r="I7" s="163"/>
      <c r="J7" s="163"/>
      <c r="K7" s="163"/>
    </row>
    <row r="8" spans="2:11" s="76" customFormat="1" ht="15">
      <c r="B8" s="151" t="s">
        <v>99</v>
      </c>
      <c r="D8" s="159"/>
      <c r="E8" s="154"/>
      <c r="G8" s="163"/>
      <c r="H8" s="163"/>
      <c r="I8" s="163"/>
      <c r="J8" s="163"/>
      <c r="K8" s="163"/>
    </row>
    <row r="9" spans="2:11" s="76" customFormat="1" ht="15">
      <c r="B9" s="151"/>
      <c r="D9" s="159"/>
      <c r="E9" s="154"/>
      <c r="G9" s="163"/>
      <c r="H9" s="163"/>
      <c r="I9" s="163"/>
      <c r="J9" s="163"/>
      <c r="K9" s="163"/>
    </row>
    <row r="10" spans="2:11" s="76" customFormat="1" ht="15">
      <c r="B10" s="159" t="s">
        <v>95</v>
      </c>
      <c r="D10" s="154"/>
      <c r="E10" s="160" t="s">
        <v>96</v>
      </c>
      <c r="G10" s="163"/>
      <c r="H10" s="163"/>
      <c r="I10" s="163"/>
      <c r="J10" s="163"/>
      <c r="K10" s="163"/>
    </row>
    <row r="11" spans="2:11" s="76" customFormat="1" ht="15">
      <c r="B11" s="159" t="s">
        <v>67</v>
      </c>
      <c r="D11" s="154"/>
      <c r="E11" s="161" t="s">
        <v>68</v>
      </c>
      <c r="G11" s="163"/>
      <c r="H11" s="163"/>
      <c r="I11" s="163"/>
      <c r="J11" s="163"/>
      <c r="K11" s="163"/>
    </row>
    <row r="12" spans="2:17" s="76" customFormat="1" ht="15">
      <c r="B12" s="245" t="s">
        <v>64</v>
      </c>
      <c r="C12" s="87"/>
      <c r="D12" s="246"/>
      <c r="E12" s="247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</row>
    <row r="13" spans="2:17" s="77" customFormat="1" ht="15">
      <c r="B13" s="245" t="s">
        <v>65</v>
      </c>
      <c r="C13" s="224"/>
      <c r="D13" s="245"/>
      <c r="E13" s="245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</row>
    <row r="14" spans="2:17" s="76" customFormat="1" ht="15">
      <c r="B14" s="247"/>
      <c r="C14" s="87"/>
      <c r="D14" s="248"/>
      <c r="E14" s="247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</row>
    <row r="15" spans="2:17" s="77" customFormat="1" ht="15">
      <c r="B15" s="245" t="s">
        <v>24</v>
      </c>
      <c r="C15" s="249"/>
      <c r="D15" s="224"/>
      <c r="E15" s="224"/>
      <c r="F15" s="224"/>
      <c r="G15" s="250" t="s">
        <v>74</v>
      </c>
      <c r="H15" s="224"/>
      <c r="I15" s="224"/>
      <c r="J15" s="224"/>
      <c r="K15" s="224"/>
      <c r="L15" s="224"/>
      <c r="M15" s="224"/>
      <c r="N15" s="224"/>
      <c r="O15" s="224"/>
      <c r="P15" s="224"/>
      <c r="Q15" s="224"/>
    </row>
    <row r="16" spans="2:17" s="76" customFormat="1" ht="15">
      <c r="B16" s="250" t="s">
        <v>60</v>
      </c>
      <c r="C16" s="87"/>
      <c r="D16" s="246"/>
      <c r="E16" s="247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</row>
    <row r="17" spans="2:17" s="76" customFormat="1" ht="15">
      <c r="B17" s="251" t="s">
        <v>69</v>
      </c>
      <c r="C17" s="252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</row>
    <row r="18" spans="2:17" s="76" customFormat="1" ht="15">
      <c r="B18" s="251"/>
      <c r="C18" s="252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</row>
    <row r="19" spans="1:17" ht="12.75">
      <c r="A19" s="22" t="s">
        <v>26</v>
      </c>
      <c r="B19" s="14"/>
      <c r="C19" s="15"/>
      <c r="D19" s="60"/>
      <c r="E19" s="22" t="s">
        <v>27</v>
      </c>
      <c r="F19" s="22"/>
      <c r="G19" s="22"/>
      <c r="H19" s="15"/>
      <c r="I19" s="57"/>
      <c r="J19" s="57"/>
      <c r="K19" s="57"/>
      <c r="L19" s="15"/>
      <c r="M19" s="57"/>
      <c r="N19" s="15"/>
      <c r="O19" s="270"/>
      <c r="P19" s="59"/>
      <c r="Q19" s="58"/>
    </row>
    <row r="20" spans="1:17" ht="12.75">
      <c r="A20" s="15" t="s">
        <v>28</v>
      </c>
      <c r="B20" s="62" t="s">
        <v>83</v>
      </c>
      <c r="C20" s="15"/>
      <c r="D20" s="15"/>
      <c r="E20" s="15" t="s">
        <v>28</v>
      </c>
      <c r="F20" s="62" t="s">
        <v>83</v>
      </c>
      <c r="G20" s="15"/>
      <c r="H20" s="15"/>
      <c r="I20" s="57"/>
      <c r="J20" s="57"/>
      <c r="K20" s="57"/>
      <c r="L20" s="15"/>
      <c r="M20" s="57"/>
      <c r="N20" s="15"/>
      <c r="O20" s="270"/>
      <c r="P20" s="59"/>
      <c r="Q20" s="58"/>
    </row>
    <row r="21" spans="1:17" ht="12.75">
      <c r="A21" s="15" t="s">
        <v>29</v>
      </c>
      <c r="B21" s="62" t="s">
        <v>79</v>
      </c>
      <c r="C21" s="15"/>
      <c r="D21" s="15"/>
      <c r="E21" s="15" t="s">
        <v>29</v>
      </c>
      <c r="F21" s="62" t="s">
        <v>79</v>
      </c>
      <c r="G21" s="15"/>
      <c r="H21" s="15"/>
      <c r="I21" s="57"/>
      <c r="J21" s="57"/>
      <c r="K21" s="57"/>
      <c r="L21" s="15"/>
      <c r="M21" s="57"/>
      <c r="N21" s="15"/>
      <c r="O21" s="270"/>
      <c r="P21" s="59"/>
      <c r="Q21" s="58"/>
    </row>
    <row r="22" spans="1:17" ht="12.75">
      <c r="A22" s="15" t="s">
        <v>30</v>
      </c>
      <c r="B22" s="62" t="s">
        <v>152</v>
      </c>
      <c r="C22" s="15"/>
      <c r="D22" s="15"/>
      <c r="E22" s="15" t="s">
        <v>30</v>
      </c>
      <c r="F22" s="62" t="s">
        <v>152</v>
      </c>
      <c r="G22" s="15"/>
      <c r="H22" s="15"/>
      <c r="I22" s="57"/>
      <c r="J22" s="57"/>
      <c r="K22" s="57"/>
      <c r="L22" s="15"/>
      <c r="M22" s="57"/>
      <c r="N22" s="15"/>
      <c r="O22" s="270"/>
      <c r="P22" s="59"/>
      <c r="Q22" s="58"/>
    </row>
    <row r="23" spans="1:17" ht="12.75">
      <c r="A23" s="15" t="s">
        <v>31</v>
      </c>
      <c r="B23" s="62" t="s">
        <v>133</v>
      </c>
      <c r="C23" s="15"/>
      <c r="D23" s="15"/>
      <c r="E23" s="15" t="s">
        <v>31</v>
      </c>
      <c r="F23" s="62" t="s">
        <v>133</v>
      </c>
      <c r="G23" s="15"/>
      <c r="H23" s="15"/>
      <c r="I23" s="57"/>
      <c r="J23" s="57"/>
      <c r="K23" s="57"/>
      <c r="L23" s="15"/>
      <c r="M23" s="57"/>
      <c r="N23" s="15"/>
      <c r="O23" s="270"/>
      <c r="P23" s="59"/>
      <c r="Q23" s="58"/>
    </row>
    <row r="24" spans="1:17" ht="12.75">
      <c r="A24" s="15" t="s">
        <v>32</v>
      </c>
      <c r="B24" s="62" t="s">
        <v>153</v>
      </c>
      <c r="C24" s="15"/>
      <c r="D24" s="15"/>
      <c r="E24" s="15" t="s">
        <v>32</v>
      </c>
      <c r="F24" s="62" t="s">
        <v>153</v>
      </c>
      <c r="G24" s="15"/>
      <c r="H24" s="15"/>
      <c r="I24" s="57"/>
      <c r="J24" s="57"/>
      <c r="K24" s="57"/>
      <c r="L24" s="15"/>
      <c r="M24" s="57"/>
      <c r="N24" s="15"/>
      <c r="O24" s="270"/>
      <c r="P24" s="59"/>
      <c r="Q24" s="58"/>
    </row>
    <row r="25" spans="1:17" ht="12.75">
      <c r="A25" s="15" t="s">
        <v>33</v>
      </c>
      <c r="B25" s="62" t="s">
        <v>154</v>
      </c>
      <c r="C25" s="15"/>
      <c r="D25" s="15"/>
      <c r="E25" s="15" t="s">
        <v>33</v>
      </c>
      <c r="F25" s="62" t="s">
        <v>154</v>
      </c>
      <c r="G25" s="15"/>
      <c r="H25" s="15"/>
      <c r="I25" s="57"/>
      <c r="J25" s="57"/>
      <c r="K25" s="57"/>
      <c r="L25" s="15"/>
      <c r="M25" s="57"/>
      <c r="N25" s="15"/>
      <c r="O25" s="270"/>
      <c r="P25" s="59"/>
      <c r="Q25" s="58"/>
    </row>
    <row r="26" spans="1:17" ht="12.75">
      <c r="A26" s="15" t="s">
        <v>155</v>
      </c>
      <c r="B26" s="62" t="s">
        <v>130</v>
      </c>
      <c r="C26" s="11"/>
      <c r="D26" s="11"/>
      <c r="E26" s="62" t="s">
        <v>155</v>
      </c>
      <c r="F26" s="62" t="s">
        <v>130</v>
      </c>
      <c r="G26" s="62"/>
      <c r="H26" s="11"/>
      <c r="I26" s="11"/>
      <c r="J26" s="11"/>
      <c r="K26" s="11"/>
      <c r="L26" s="16"/>
      <c r="M26" s="17"/>
      <c r="N26" s="12"/>
      <c r="O26" s="271"/>
      <c r="P26" s="11"/>
      <c r="Q26" s="11"/>
    </row>
    <row r="27" spans="1:12" ht="13.5" thickBot="1">
      <c r="A27" s="47"/>
      <c r="L27" s="257"/>
    </row>
    <row r="28" spans="1:17" s="15" customFormat="1" ht="9.75">
      <c r="A28" s="22" t="s">
        <v>34</v>
      </c>
      <c r="B28" s="18" t="s">
        <v>35</v>
      </c>
      <c r="C28" s="18" t="s">
        <v>54</v>
      </c>
      <c r="D28" s="18" t="s">
        <v>16</v>
      </c>
      <c r="E28" s="18">
        <v>1</v>
      </c>
      <c r="F28" s="18">
        <v>2</v>
      </c>
      <c r="G28" s="18">
        <v>3</v>
      </c>
      <c r="H28" s="18">
        <v>4</v>
      </c>
      <c r="I28" s="18">
        <v>5</v>
      </c>
      <c r="J28" s="18">
        <v>6</v>
      </c>
      <c r="K28" s="18"/>
      <c r="L28" s="63">
        <v>1</v>
      </c>
      <c r="M28" s="64" t="s">
        <v>40</v>
      </c>
      <c r="N28" s="66" t="s">
        <v>41</v>
      </c>
      <c r="O28" s="66" t="s">
        <v>38</v>
      </c>
      <c r="P28" s="107" t="s">
        <v>55</v>
      </c>
      <c r="Q28" s="18"/>
    </row>
    <row r="29" spans="1:17" s="50" customFormat="1" ht="15">
      <c r="A29" s="50">
        <v>1</v>
      </c>
      <c r="B29" s="107">
        <v>1</v>
      </c>
      <c r="C29" s="132" t="s">
        <v>101</v>
      </c>
      <c r="D29" s="107"/>
      <c r="E29" s="107"/>
      <c r="F29" s="107"/>
      <c r="G29" s="107"/>
      <c r="H29" s="107"/>
      <c r="I29" s="107"/>
      <c r="J29" s="107"/>
      <c r="K29" s="107"/>
      <c r="L29" s="133"/>
      <c r="M29" s="258"/>
      <c r="N29" s="125">
        <v>78.513</v>
      </c>
      <c r="O29" s="125">
        <v>59.743</v>
      </c>
      <c r="P29" s="107">
        <f>(N29+O29)/2</f>
        <v>69.128</v>
      </c>
      <c r="Q29" s="107"/>
    </row>
    <row r="30" spans="1:17" s="15" customFormat="1" ht="15">
      <c r="A30" s="22"/>
      <c r="B30" s="18"/>
      <c r="C30" s="112" t="s">
        <v>100</v>
      </c>
      <c r="D30" s="112">
        <v>1996</v>
      </c>
      <c r="E30" s="259"/>
      <c r="F30" s="18"/>
      <c r="G30" s="83"/>
      <c r="H30" s="19"/>
      <c r="I30" s="19"/>
      <c r="J30" s="19"/>
      <c r="K30" s="19"/>
      <c r="L30" s="19"/>
      <c r="M30" s="20"/>
      <c r="N30" s="66"/>
      <c r="O30" s="253"/>
      <c r="P30" s="107"/>
      <c r="Q30" s="18"/>
    </row>
    <row r="31" spans="1:17" s="15" customFormat="1" ht="15">
      <c r="A31" s="22"/>
      <c r="B31" s="18"/>
      <c r="C31" s="112" t="s">
        <v>105</v>
      </c>
      <c r="D31" s="112">
        <v>1997</v>
      </c>
      <c r="E31" s="259"/>
      <c r="F31" s="18"/>
      <c r="G31" s="83"/>
      <c r="H31" s="19"/>
      <c r="I31" s="19"/>
      <c r="J31" s="19"/>
      <c r="K31" s="19"/>
      <c r="L31" s="19"/>
      <c r="M31" s="20"/>
      <c r="N31" s="66"/>
      <c r="O31" s="253"/>
      <c r="P31" s="107"/>
      <c r="Q31" s="18"/>
    </row>
    <row r="32" spans="1:17" s="15" customFormat="1" ht="15">
      <c r="A32" s="22"/>
      <c r="B32" s="18"/>
      <c r="C32" s="112" t="s">
        <v>108</v>
      </c>
      <c r="D32" s="112">
        <v>1997</v>
      </c>
      <c r="E32" s="259"/>
      <c r="F32" s="18"/>
      <c r="G32" s="83"/>
      <c r="H32" s="19"/>
      <c r="I32" s="19"/>
      <c r="J32" s="19"/>
      <c r="K32" s="19"/>
      <c r="L32" s="19"/>
      <c r="M32" s="20"/>
      <c r="N32" s="66"/>
      <c r="O32" s="253"/>
      <c r="P32" s="107"/>
      <c r="Q32" s="18"/>
    </row>
    <row r="33" spans="1:17" s="15" customFormat="1" ht="15">
      <c r="A33" s="22"/>
      <c r="B33" s="18"/>
      <c r="C33" s="112" t="s">
        <v>112</v>
      </c>
      <c r="D33" s="112">
        <v>1998</v>
      </c>
      <c r="E33" s="259"/>
      <c r="F33" s="18"/>
      <c r="G33" s="83"/>
      <c r="H33" s="19"/>
      <c r="I33" s="19"/>
      <c r="J33" s="19"/>
      <c r="K33" s="19"/>
      <c r="L33" s="19"/>
      <c r="M33" s="20"/>
      <c r="N33" s="66"/>
      <c r="O33" s="253"/>
      <c r="P33" s="107"/>
      <c r="Q33" s="18"/>
    </row>
    <row r="34" spans="1:17" s="15" customFormat="1" ht="15">
      <c r="A34" s="22"/>
      <c r="B34" s="18"/>
      <c r="C34" s="112" t="s">
        <v>120</v>
      </c>
      <c r="D34" s="112">
        <v>1997</v>
      </c>
      <c r="E34" s="259"/>
      <c r="F34" s="18"/>
      <c r="G34" s="83"/>
      <c r="H34" s="19"/>
      <c r="I34" s="19"/>
      <c r="J34" s="19"/>
      <c r="K34" s="19"/>
      <c r="L34" s="19"/>
      <c r="M34" s="20"/>
      <c r="N34" s="66"/>
      <c r="O34" s="253"/>
      <c r="P34" s="107"/>
      <c r="Q34" s="18"/>
    </row>
    <row r="35" spans="1:17" s="15" customFormat="1" ht="9.75">
      <c r="A35" s="22"/>
      <c r="B35" s="18"/>
      <c r="C35" s="26" t="s">
        <v>52</v>
      </c>
      <c r="D35" s="18" t="s">
        <v>43</v>
      </c>
      <c r="E35" s="56">
        <v>7.1</v>
      </c>
      <c r="F35" s="56">
        <v>7.8</v>
      </c>
      <c r="G35" s="56">
        <v>7.6</v>
      </c>
      <c r="H35" s="56">
        <v>8</v>
      </c>
      <c r="I35" s="56">
        <v>8</v>
      </c>
      <c r="J35" s="56">
        <v>7.5</v>
      </c>
      <c r="K35" s="56">
        <v>7.4</v>
      </c>
      <c r="L35" s="29">
        <f aca="true" t="shared" si="0" ref="L35:L40">(SUM(E35:K35)-MAX(E35:J35)-MIN(E35:J35))</f>
        <v>38.3</v>
      </c>
      <c r="M35" s="64">
        <v>40</v>
      </c>
      <c r="N35" s="65">
        <f aca="true" t="shared" si="1" ref="N35:N40">L35*M35%</f>
        <v>15.32</v>
      </c>
      <c r="O35" s="66"/>
      <c r="P35" s="107"/>
      <c r="Q35" s="18"/>
    </row>
    <row r="36" spans="1:17" s="15" customFormat="1" ht="9.75">
      <c r="A36" s="22"/>
      <c r="B36" s="18"/>
      <c r="C36" s="18"/>
      <c r="D36" s="18" t="s">
        <v>44</v>
      </c>
      <c r="E36" s="56">
        <v>7.3</v>
      </c>
      <c r="F36" s="56">
        <v>7.8</v>
      </c>
      <c r="G36" s="56">
        <v>7.8</v>
      </c>
      <c r="H36" s="56">
        <v>8.1</v>
      </c>
      <c r="I36" s="56">
        <v>8.2</v>
      </c>
      <c r="J36" s="56">
        <v>7.5</v>
      </c>
      <c r="K36" s="56">
        <v>7.5</v>
      </c>
      <c r="L36" s="29">
        <f t="shared" si="0"/>
        <v>38.7</v>
      </c>
      <c r="M36" s="64">
        <v>30</v>
      </c>
      <c r="N36" s="65">
        <f t="shared" si="1"/>
        <v>11.610000000000001</v>
      </c>
      <c r="O36" s="66"/>
      <c r="P36" s="107"/>
      <c r="Q36" s="18"/>
    </row>
    <row r="37" spans="1:17" s="15" customFormat="1" ht="9.75">
      <c r="A37" s="22"/>
      <c r="B37" s="18"/>
      <c r="C37" s="26"/>
      <c r="D37" s="18" t="s">
        <v>45</v>
      </c>
      <c r="E37" s="56">
        <v>7.2</v>
      </c>
      <c r="F37" s="56">
        <v>7.8</v>
      </c>
      <c r="G37" s="56">
        <v>7.8</v>
      </c>
      <c r="H37" s="56">
        <v>8.1</v>
      </c>
      <c r="I37" s="56">
        <v>8</v>
      </c>
      <c r="J37" s="56">
        <v>7.6</v>
      </c>
      <c r="K37" s="56">
        <v>7.6</v>
      </c>
      <c r="L37" s="29">
        <f t="shared" si="0"/>
        <v>38.8</v>
      </c>
      <c r="M37" s="64">
        <v>30</v>
      </c>
      <c r="N37" s="65">
        <f t="shared" si="1"/>
        <v>11.639999999999999</v>
      </c>
      <c r="O37" s="66"/>
      <c r="P37" s="107"/>
      <c r="Q37" s="18"/>
    </row>
    <row r="38" spans="1:17" s="15" customFormat="1" ht="9.75">
      <c r="A38" s="22"/>
      <c r="B38" s="18"/>
      <c r="C38" s="26" t="s">
        <v>56</v>
      </c>
      <c r="D38" s="18" t="s">
        <v>46</v>
      </c>
      <c r="E38" s="56">
        <v>6.8</v>
      </c>
      <c r="F38" s="56">
        <v>7.8</v>
      </c>
      <c r="G38" s="56">
        <v>7.8</v>
      </c>
      <c r="H38" s="56">
        <v>8</v>
      </c>
      <c r="I38" s="56">
        <v>8</v>
      </c>
      <c r="J38" s="56">
        <v>7.2</v>
      </c>
      <c r="K38" s="56">
        <v>7.4</v>
      </c>
      <c r="L38" s="29">
        <f t="shared" si="0"/>
        <v>38.2</v>
      </c>
      <c r="M38" s="64">
        <v>50</v>
      </c>
      <c r="N38" s="65">
        <f t="shared" si="1"/>
        <v>19.1</v>
      </c>
      <c r="O38" s="66"/>
      <c r="P38" s="107"/>
      <c r="Q38" s="18"/>
    </row>
    <row r="39" spans="1:17" s="15" customFormat="1" ht="9.75">
      <c r="A39" s="22"/>
      <c r="B39" s="18"/>
      <c r="C39" s="18"/>
      <c r="D39" s="18" t="s">
        <v>47</v>
      </c>
      <c r="E39" s="56">
        <v>7</v>
      </c>
      <c r="F39" s="56">
        <v>7.8</v>
      </c>
      <c r="G39" s="56">
        <v>7.8</v>
      </c>
      <c r="H39" s="56">
        <v>8</v>
      </c>
      <c r="I39" s="56">
        <v>8.1</v>
      </c>
      <c r="J39" s="56">
        <v>7.3</v>
      </c>
      <c r="K39" s="56">
        <v>7.2</v>
      </c>
      <c r="L39" s="29">
        <f t="shared" si="0"/>
        <v>38.1</v>
      </c>
      <c r="M39" s="64">
        <v>30</v>
      </c>
      <c r="N39" s="65">
        <f t="shared" si="1"/>
        <v>11.43</v>
      </c>
      <c r="O39" s="66"/>
      <c r="P39" s="107"/>
      <c r="Q39" s="18"/>
    </row>
    <row r="40" spans="1:17" s="15" customFormat="1" ht="9.75">
      <c r="A40" s="22"/>
      <c r="B40" s="18"/>
      <c r="C40" s="18"/>
      <c r="D40" s="18" t="s">
        <v>48</v>
      </c>
      <c r="E40" s="56">
        <v>6.8</v>
      </c>
      <c r="F40" s="56">
        <v>7.8</v>
      </c>
      <c r="G40" s="56">
        <v>7.8</v>
      </c>
      <c r="H40" s="56">
        <v>8</v>
      </c>
      <c r="I40" s="56">
        <v>8</v>
      </c>
      <c r="J40" s="56">
        <v>7.3</v>
      </c>
      <c r="K40" s="56">
        <v>7.3</v>
      </c>
      <c r="L40" s="29">
        <f t="shared" si="0"/>
        <v>38.199999999999996</v>
      </c>
      <c r="M40" s="31">
        <v>20</v>
      </c>
      <c r="N40" s="65">
        <f t="shared" si="1"/>
        <v>7.64</v>
      </c>
      <c r="O40" s="66"/>
      <c r="P40" s="107"/>
      <c r="Q40" s="18"/>
    </row>
    <row r="41" spans="1:17" s="15" customFormat="1" ht="10.5" thickBot="1">
      <c r="A41" s="41"/>
      <c r="B41" s="18"/>
      <c r="C41" s="18"/>
      <c r="D41" s="18"/>
      <c r="E41" s="18"/>
      <c r="F41" s="18"/>
      <c r="G41" s="260"/>
      <c r="H41" s="34" t="s">
        <v>49</v>
      </c>
      <c r="I41" s="34"/>
      <c r="J41" s="34">
        <v>-1.5</v>
      </c>
      <c r="K41" s="34"/>
      <c r="L41" s="19"/>
      <c r="M41" s="31"/>
      <c r="N41" s="25">
        <f>N35+N36+N37+N38+N39+N40-J41</f>
        <v>78.24</v>
      </c>
      <c r="O41" s="125"/>
      <c r="P41" s="125"/>
      <c r="Q41" s="18"/>
    </row>
    <row r="42" spans="1:16" ht="12.75">
      <c r="A42" s="22" t="s">
        <v>34</v>
      </c>
      <c r="B42" s="18" t="s">
        <v>35</v>
      </c>
      <c r="C42" s="18" t="s">
        <v>54</v>
      </c>
      <c r="D42" s="18" t="s">
        <v>16</v>
      </c>
      <c r="E42" s="18">
        <v>1</v>
      </c>
      <c r="F42" s="18">
        <v>2</v>
      </c>
      <c r="G42" s="18">
        <v>3</v>
      </c>
      <c r="H42" s="18">
        <v>4</v>
      </c>
      <c r="I42" s="18">
        <v>5</v>
      </c>
      <c r="J42" s="18">
        <v>6</v>
      </c>
      <c r="K42" s="18"/>
      <c r="L42" s="63">
        <v>1</v>
      </c>
      <c r="M42" s="64" t="s">
        <v>40</v>
      </c>
      <c r="N42" s="66" t="s">
        <v>41</v>
      </c>
      <c r="O42" s="66" t="s">
        <v>38</v>
      </c>
      <c r="P42" s="107" t="s">
        <v>55</v>
      </c>
    </row>
    <row r="43" spans="1:16" ht="15">
      <c r="A43" s="50">
        <v>1</v>
      </c>
      <c r="B43" s="107">
        <v>2</v>
      </c>
      <c r="C43" s="132" t="s">
        <v>134</v>
      </c>
      <c r="D43" s="107"/>
      <c r="E43" s="107"/>
      <c r="F43" s="107"/>
      <c r="G43" s="107"/>
      <c r="H43" s="107"/>
      <c r="I43" s="107"/>
      <c r="J43" s="107"/>
      <c r="K43" s="107"/>
      <c r="L43" s="133"/>
      <c r="M43" s="258"/>
      <c r="N43" s="125">
        <v>85.3</v>
      </c>
      <c r="O43" s="125">
        <v>67.8828</v>
      </c>
      <c r="P43" s="107">
        <f>(N43+O43)/2</f>
        <v>76.5914</v>
      </c>
    </row>
    <row r="44" spans="1:16" ht="15">
      <c r="A44" s="22"/>
      <c r="B44" s="18"/>
      <c r="C44" s="261" t="s">
        <v>75</v>
      </c>
      <c r="D44" s="113">
        <v>1998</v>
      </c>
      <c r="E44" s="259"/>
      <c r="F44" s="18"/>
      <c r="H44" s="19"/>
      <c r="I44" s="19"/>
      <c r="J44" s="19"/>
      <c r="K44" s="19"/>
      <c r="L44" s="19"/>
      <c r="M44" s="20"/>
      <c r="N44" s="66"/>
      <c r="P44" s="107"/>
    </row>
    <row r="45" spans="1:16" ht="15">
      <c r="A45" s="22"/>
      <c r="B45" s="18"/>
      <c r="C45" s="261" t="s">
        <v>109</v>
      </c>
      <c r="D45" s="113">
        <v>1997</v>
      </c>
      <c r="E45" s="259"/>
      <c r="F45" s="18"/>
      <c r="H45" s="19"/>
      <c r="I45" s="19"/>
      <c r="J45" s="19"/>
      <c r="K45" s="19"/>
      <c r="L45" s="19"/>
      <c r="M45" s="20"/>
      <c r="N45" s="66"/>
      <c r="P45" s="107"/>
    </row>
    <row r="46" spans="1:16" ht="15">
      <c r="A46" s="22"/>
      <c r="B46" s="18"/>
      <c r="C46" s="261" t="s">
        <v>114</v>
      </c>
      <c r="D46" s="113">
        <v>1997</v>
      </c>
      <c r="E46" s="259"/>
      <c r="F46" s="18"/>
      <c r="H46" s="19"/>
      <c r="I46" s="19"/>
      <c r="J46" s="19"/>
      <c r="K46" s="19"/>
      <c r="L46" s="19"/>
      <c r="M46" s="20"/>
      <c r="N46" s="66"/>
      <c r="P46" s="107"/>
    </row>
    <row r="47" spans="1:16" ht="15">
      <c r="A47" s="22"/>
      <c r="B47" s="18"/>
      <c r="C47" s="261" t="s">
        <v>119</v>
      </c>
      <c r="D47" s="113">
        <v>1997</v>
      </c>
      <c r="E47" s="259"/>
      <c r="F47" s="18"/>
      <c r="H47" s="19"/>
      <c r="I47" s="19"/>
      <c r="J47" s="19"/>
      <c r="K47" s="19"/>
      <c r="L47" s="19"/>
      <c r="M47" s="20"/>
      <c r="N47" s="66"/>
      <c r="P47" s="107"/>
    </row>
    <row r="48" spans="1:16" ht="12.75">
      <c r="A48" s="22"/>
      <c r="B48" s="18"/>
      <c r="C48" s="26" t="s">
        <v>52</v>
      </c>
      <c r="D48" s="18" t="s">
        <v>43</v>
      </c>
      <c r="E48" s="56">
        <v>8.1</v>
      </c>
      <c r="F48" s="56">
        <v>8.2</v>
      </c>
      <c r="G48" s="56">
        <v>8.5</v>
      </c>
      <c r="H48" s="56">
        <v>8.4</v>
      </c>
      <c r="I48" s="56">
        <v>8.8</v>
      </c>
      <c r="J48" s="56">
        <v>8.1</v>
      </c>
      <c r="K48" s="56">
        <v>8.5</v>
      </c>
      <c r="L48" s="29">
        <f aca="true" t="shared" si="2" ref="L48:L53">(SUM(E48:K48)-MAX(E48:J48)-MIN(E48:J48))</f>
        <v>41.699999999999996</v>
      </c>
      <c r="M48" s="64">
        <v>40</v>
      </c>
      <c r="N48" s="65">
        <f aca="true" t="shared" si="3" ref="N48:N53">L48*M48%</f>
        <v>16.68</v>
      </c>
      <c r="O48" s="66"/>
      <c r="P48" s="107"/>
    </row>
    <row r="49" spans="1:16" ht="12.75">
      <c r="A49" s="22"/>
      <c r="B49" s="18"/>
      <c r="C49" s="18"/>
      <c r="D49" s="18" t="s">
        <v>44</v>
      </c>
      <c r="E49" s="56">
        <v>8.2</v>
      </c>
      <c r="F49" s="56">
        <v>8.2</v>
      </c>
      <c r="G49" s="56">
        <v>8.5</v>
      </c>
      <c r="H49" s="56">
        <v>8.3</v>
      </c>
      <c r="I49" s="56">
        <v>8.7</v>
      </c>
      <c r="J49" s="56">
        <v>8.1</v>
      </c>
      <c r="K49" s="56">
        <v>8.5</v>
      </c>
      <c r="L49" s="29">
        <f t="shared" si="2"/>
        <v>41.70000000000001</v>
      </c>
      <c r="M49" s="64">
        <v>30</v>
      </c>
      <c r="N49" s="65">
        <f t="shared" si="3"/>
        <v>12.510000000000003</v>
      </c>
      <c r="O49" s="66"/>
      <c r="P49" s="107"/>
    </row>
    <row r="50" spans="1:16" ht="12.75">
      <c r="A50" s="22"/>
      <c r="B50" s="18"/>
      <c r="C50" s="26"/>
      <c r="D50" s="18" t="s">
        <v>45</v>
      </c>
      <c r="E50" s="56">
        <v>8.1</v>
      </c>
      <c r="F50" s="56">
        <v>8.3</v>
      </c>
      <c r="G50" s="56">
        <v>8.6</v>
      </c>
      <c r="H50" s="56">
        <v>8.4</v>
      </c>
      <c r="I50" s="56">
        <v>8.8</v>
      </c>
      <c r="J50" s="56">
        <v>8.2</v>
      </c>
      <c r="K50" s="56">
        <v>8.5</v>
      </c>
      <c r="L50" s="29">
        <f t="shared" si="2"/>
        <v>42.00000000000001</v>
      </c>
      <c r="M50" s="64">
        <v>30</v>
      </c>
      <c r="N50" s="65">
        <f t="shared" si="3"/>
        <v>12.600000000000001</v>
      </c>
      <c r="O50" s="66"/>
      <c r="P50" s="107"/>
    </row>
    <row r="51" spans="1:16" ht="12.75">
      <c r="A51" s="22"/>
      <c r="B51" s="18"/>
      <c r="C51" s="26" t="s">
        <v>56</v>
      </c>
      <c r="D51" s="18" t="s">
        <v>46</v>
      </c>
      <c r="E51" s="56">
        <v>8</v>
      </c>
      <c r="F51" s="56">
        <v>8.2</v>
      </c>
      <c r="G51" s="56">
        <v>8.5</v>
      </c>
      <c r="H51" s="56">
        <v>8.4</v>
      </c>
      <c r="I51" s="56">
        <v>8.6</v>
      </c>
      <c r="J51" s="56">
        <v>8.3</v>
      </c>
      <c r="K51" s="56">
        <v>7.9</v>
      </c>
      <c r="L51" s="29">
        <f t="shared" si="2"/>
        <v>41.3</v>
      </c>
      <c r="M51" s="64">
        <v>50</v>
      </c>
      <c r="N51" s="65">
        <f t="shared" si="3"/>
        <v>20.65</v>
      </c>
      <c r="O51" s="66"/>
      <c r="P51" s="107"/>
    </row>
    <row r="52" spans="1:16" ht="12.75">
      <c r="A52" s="22"/>
      <c r="B52" s="18"/>
      <c r="C52" s="18"/>
      <c r="D52" s="18" t="s">
        <v>47</v>
      </c>
      <c r="E52" s="56">
        <v>8</v>
      </c>
      <c r="F52" s="56">
        <v>8.2</v>
      </c>
      <c r="G52" s="56">
        <v>8.5</v>
      </c>
      <c r="H52" s="56">
        <v>8.4</v>
      </c>
      <c r="I52" s="56">
        <v>8.7</v>
      </c>
      <c r="J52" s="56">
        <v>8.3</v>
      </c>
      <c r="K52" s="56">
        <v>8.2</v>
      </c>
      <c r="L52" s="29">
        <f t="shared" si="2"/>
        <v>41.599999999999994</v>
      </c>
      <c r="M52" s="64">
        <v>30</v>
      </c>
      <c r="N52" s="65">
        <f t="shared" si="3"/>
        <v>12.479999999999999</v>
      </c>
      <c r="O52" s="66"/>
      <c r="P52" s="107"/>
    </row>
    <row r="53" spans="1:16" ht="12.75">
      <c r="A53" s="22"/>
      <c r="B53" s="18"/>
      <c r="C53" s="18"/>
      <c r="D53" s="18" t="s">
        <v>48</v>
      </c>
      <c r="E53" s="56">
        <v>7.8</v>
      </c>
      <c r="F53" s="56">
        <v>8.2</v>
      </c>
      <c r="G53" s="56">
        <v>8.6</v>
      </c>
      <c r="H53" s="56">
        <v>8.3</v>
      </c>
      <c r="I53" s="56">
        <v>8.7</v>
      </c>
      <c r="J53" s="56">
        <v>8.4</v>
      </c>
      <c r="K53" s="56">
        <v>8.4</v>
      </c>
      <c r="L53" s="29">
        <f t="shared" si="2"/>
        <v>41.900000000000006</v>
      </c>
      <c r="M53" s="31">
        <v>20</v>
      </c>
      <c r="N53" s="65">
        <f t="shared" si="3"/>
        <v>8.38</v>
      </c>
      <c r="O53" s="66"/>
      <c r="P53" s="107"/>
    </row>
    <row r="54" spans="1:16" ht="13.5" thickBot="1">
      <c r="A54" s="41"/>
      <c r="B54" s="18"/>
      <c r="C54" s="18"/>
      <c r="D54" s="18"/>
      <c r="E54" s="18"/>
      <c r="F54" s="18"/>
      <c r="G54" s="260"/>
      <c r="H54" s="34" t="s">
        <v>49</v>
      </c>
      <c r="I54" s="34"/>
      <c r="J54" s="34">
        <v>-2</v>
      </c>
      <c r="K54" s="34"/>
      <c r="L54" s="19"/>
      <c r="M54" s="31"/>
      <c r="N54" s="25">
        <f>N48+N49+N50+N51+N52+N53</f>
        <v>83.3</v>
      </c>
      <c r="O54" s="125"/>
      <c r="P54" s="125"/>
    </row>
  </sheetData>
  <sheetProtection/>
  <printOptions/>
  <pageMargins left="0.17" right="0.16" top="0.23" bottom="0.39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K33"/>
  <sheetViews>
    <sheetView zoomScale="74" zoomScaleNormal="74" zoomScalePageLayoutView="0" workbookViewId="0" topLeftCell="A7">
      <selection activeCell="N20" sqref="N20"/>
    </sheetView>
  </sheetViews>
  <sheetFormatPr defaultColWidth="9.125" defaultRowHeight="4.5" customHeight="1"/>
  <cols>
    <col min="1" max="1" width="9.125" style="11" customWidth="1"/>
    <col min="2" max="2" width="5.875" style="85" customWidth="1"/>
    <col min="3" max="3" width="26.375" style="85" customWidth="1"/>
    <col min="4" max="4" width="7.00390625" style="85" customWidth="1"/>
    <col min="5" max="5" width="25.50390625" style="85" customWidth="1"/>
    <col min="6" max="6" width="11.50390625" style="85" bestFit="1" customWidth="1"/>
    <col min="7" max="7" width="28.125" style="166" bestFit="1" customWidth="1"/>
    <col min="8" max="8" width="6.625" style="166" bestFit="1" customWidth="1"/>
    <col min="9" max="11" width="9.125" style="166" customWidth="1"/>
    <col min="12" max="16384" width="9.125" style="11" customWidth="1"/>
  </cols>
  <sheetData>
    <row r="1" spans="2:11" s="76" customFormat="1" ht="15">
      <c r="B1" s="151" t="s">
        <v>94</v>
      </c>
      <c r="D1" s="152"/>
      <c r="E1" s="153"/>
      <c r="G1" s="163"/>
      <c r="H1" s="163"/>
      <c r="I1" s="163"/>
      <c r="J1" s="163"/>
      <c r="K1" s="163"/>
    </row>
    <row r="2" spans="2:11" s="77" customFormat="1" ht="15">
      <c r="B2" s="151" t="s">
        <v>93</v>
      </c>
      <c r="D2" s="155"/>
      <c r="E2" s="156"/>
      <c r="G2" s="164"/>
      <c r="H2" s="164"/>
      <c r="I2" s="164"/>
      <c r="J2" s="164"/>
      <c r="K2" s="164"/>
    </row>
    <row r="3" spans="2:11" s="77" customFormat="1" ht="15">
      <c r="B3" s="151"/>
      <c r="D3" s="155"/>
      <c r="E3" s="156"/>
      <c r="G3" s="164"/>
      <c r="H3" s="164"/>
      <c r="I3" s="164"/>
      <c r="J3" s="164"/>
      <c r="K3" s="164"/>
    </row>
    <row r="4" spans="2:11" s="77" customFormat="1" ht="15">
      <c r="B4" s="151" t="s">
        <v>136</v>
      </c>
      <c r="D4" s="155"/>
      <c r="E4" s="156" t="s">
        <v>137</v>
      </c>
      <c r="G4" s="164"/>
      <c r="H4" s="164"/>
      <c r="I4" s="164"/>
      <c r="J4" s="164"/>
      <c r="K4" s="164"/>
    </row>
    <row r="5" spans="2:11" s="76" customFormat="1" ht="15">
      <c r="B5" s="151"/>
      <c r="D5" s="152"/>
      <c r="E5" s="157"/>
      <c r="G5" s="163"/>
      <c r="H5" s="163"/>
      <c r="I5" s="163"/>
      <c r="J5" s="163"/>
      <c r="K5" s="163"/>
    </row>
    <row r="6" spans="2:11" s="77" customFormat="1" ht="15">
      <c r="B6" s="151" t="s">
        <v>66</v>
      </c>
      <c r="D6" s="158"/>
      <c r="E6" s="155" t="s">
        <v>151</v>
      </c>
      <c r="G6" s="164"/>
      <c r="H6" s="164"/>
      <c r="I6" s="164"/>
      <c r="J6" s="164"/>
      <c r="K6" s="164"/>
    </row>
    <row r="7" spans="2:11" s="76" customFormat="1" ht="15">
      <c r="B7" s="151" t="s">
        <v>5</v>
      </c>
      <c r="D7" s="152"/>
      <c r="E7" s="153"/>
      <c r="G7" s="163"/>
      <c r="H7" s="163"/>
      <c r="I7" s="163"/>
      <c r="J7" s="163"/>
      <c r="K7" s="163"/>
    </row>
    <row r="8" spans="2:11" s="76" customFormat="1" ht="15">
      <c r="B8" s="151" t="s">
        <v>99</v>
      </c>
      <c r="D8" s="159"/>
      <c r="E8" s="154"/>
      <c r="G8" s="163"/>
      <c r="H8" s="163"/>
      <c r="I8" s="163"/>
      <c r="J8" s="163"/>
      <c r="K8" s="163"/>
    </row>
    <row r="9" spans="2:11" s="76" customFormat="1" ht="15">
      <c r="B9" s="151"/>
      <c r="D9" s="159"/>
      <c r="E9" s="154"/>
      <c r="G9" s="163"/>
      <c r="H9" s="163"/>
      <c r="I9" s="163"/>
      <c r="J9" s="163"/>
      <c r="K9" s="163"/>
    </row>
    <row r="10" spans="2:11" s="76" customFormat="1" ht="15">
      <c r="B10" s="159" t="s">
        <v>95</v>
      </c>
      <c r="D10" s="154"/>
      <c r="E10" s="160" t="s">
        <v>96</v>
      </c>
      <c r="G10" s="163"/>
      <c r="H10" s="163"/>
      <c r="I10" s="163"/>
      <c r="J10" s="163"/>
      <c r="K10" s="163"/>
    </row>
    <row r="11" spans="2:11" s="76" customFormat="1" ht="15">
      <c r="B11" s="159" t="s">
        <v>67</v>
      </c>
      <c r="D11" s="154"/>
      <c r="E11" s="161" t="s">
        <v>68</v>
      </c>
      <c r="G11" s="163"/>
      <c r="H11" s="163"/>
      <c r="I11" s="163"/>
      <c r="J11" s="163"/>
      <c r="K11" s="163"/>
    </row>
    <row r="12" spans="3:11" s="1" customFormat="1" ht="21">
      <c r="C12" s="89"/>
      <c r="D12" s="2"/>
      <c r="G12" s="165"/>
      <c r="H12" s="165"/>
      <c r="I12" s="165"/>
      <c r="J12" s="165"/>
      <c r="K12" s="165"/>
    </row>
    <row r="13" spans="1:6" ht="15" thickBot="1">
      <c r="A13" s="48" t="s">
        <v>34</v>
      </c>
      <c r="B13" s="217" t="s">
        <v>0</v>
      </c>
      <c r="C13" s="218" t="s">
        <v>15</v>
      </c>
      <c r="D13" s="218" t="s">
        <v>16</v>
      </c>
      <c r="E13" s="218" t="s">
        <v>2</v>
      </c>
      <c r="F13" s="217" t="s">
        <v>55</v>
      </c>
    </row>
    <row r="14" spans="1:6" ht="15">
      <c r="A14" s="11">
        <v>1</v>
      </c>
      <c r="B14" s="167">
        <v>6</v>
      </c>
      <c r="C14" s="167" t="s">
        <v>106</v>
      </c>
      <c r="D14" s="167">
        <v>1997</v>
      </c>
      <c r="E14" s="167" t="s">
        <v>104</v>
      </c>
      <c r="F14" s="92">
        <v>70.208</v>
      </c>
    </row>
    <row r="15" spans="1:6" ht="15">
      <c r="A15" s="11">
        <v>2</v>
      </c>
      <c r="B15" s="167">
        <v>19</v>
      </c>
      <c r="C15" s="167" t="s">
        <v>119</v>
      </c>
      <c r="D15" s="167">
        <v>1997</v>
      </c>
      <c r="E15" s="167" t="s">
        <v>104</v>
      </c>
      <c r="F15" s="92">
        <v>69.618</v>
      </c>
    </row>
    <row r="16" spans="1:6" ht="15">
      <c r="A16" s="11">
        <v>3</v>
      </c>
      <c r="B16" s="167">
        <v>14</v>
      </c>
      <c r="C16" s="167" t="s">
        <v>114</v>
      </c>
      <c r="D16" s="167">
        <v>1996</v>
      </c>
      <c r="E16" s="167" t="s">
        <v>104</v>
      </c>
      <c r="F16" s="92">
        <v>68.146</v>
      </c>
    </row>
    <row r="17" spans="1:6" ht="15">
      <c r="A17" s="11">
        <v>4</v>
      </c>
      <c r="B17" s="167">
        <v>9</v>
      </c>
      <c r="C17" s="167" t="s">
        <v>109</v>
      </c>
      <c r="D17" s="167">
        <v>1997</v>
      </c>
      <c r="E17" s="167" t="s">
        <v>104</v>
      </c>
      <c r="F17" s="92">
        <v>67.167</v>
      </c>
    </row>
    <row r="18" spans="1:6" ht="15">
      <c r="A18" s="11">
        <v>5</v>
      </c>
      <c r="B18" s="167">
        <v>11</v>
      </c>
      <c r="C18" s="167" t="s">
        <v>111</v>
      </c>
      <c r="D18" s="167">
        <v>1997</v>
      </c>
      <c r="E18" s="167" t="s">
        <v>76</v>
      </c>
      <c r="F18" s="92">
        <v>67.03</v>
      </c>
    </row>
    <row r="19" spans="1:6" ht="15">
      <c r="A19" s="11">
        <v>6</v>
      </c>
      <c r="B19" s="167">
        <v>5</v>
      </c>
      <c r="C19" s="167" t="s">
        <v>75</v>
      </c>
      <c r="D19" s="167">
        <v>1998</v>
      </c>
      <c r="E19" s="167" t="s">
        <v>104</v>
      </c>
      <c r="F19" s="92">
        <v>66.6</v>
      </c>
    </row>
    <row r="20" spans="1:6" ht="15">
      <c r="A20" s="11">
        <v>7</v>
      </c>
      <c r="B20" s="167">
        <v>10</v>
      </c>
      <c r="C20" s="167" t="s">
        <v>110</v>
      </c>
      <c r="D20" s="167">
        <v>1997</v>
      </c>
      <c r="E20" s="167" t="s">
        <v>104</v>
      </c>
      <c r="F20" s="92">
        <v>64.905</v>
      </c>
    </row>
    <row r="21" spans="1:6" ht="15">
      <c r="A21" s="11">
        <v>8</v>
      </c>
      <c r="B21" s="167">
        <v>2</v>
      </c>
      <c r="C21" s="167" t="s">
        <v>102</v>
      </c>
      <c r="D21" s="167">
        <v>1997</v>
      </c>
      <c r="E21" s="167" t="s">
        <v>76</v>
      </c>
      <c r="F21" s="92">
        <v>64.632</v>
      </c>
    </row>
    <row r="22" spans="1:6" ht="15">
      <c r="A22" s="11">
        <v>9</v>
      </c>
      <c r="B22" s="167">
        <v>17</v>
      </c>
      <c r="C22" s="167" t="s">
        <v>117</v>
      </c>
      <c r="D22" s="167">
        <v>1996</v>
      </c>
      <c r="E22" s="167" t="s">
        <v>104</v>
      </c>
      <c r="F22" s="92">
        <v>64.5</v>
      </c>
    </row>
    <row r="23" spans="1:6" ht="15">
      <c r="A23" s="11">
        <v>10</v>
      </c>
      <c r="B23" s="167">
        <v>15</v>
      </c>
      <c r="C23" s="167" t="s">
        <v>115</v>
      </c>
      <c r="D23" s="167">
        <v>1996</v>
      </c>
      <c r="E23" s="167" t="s">
        <v>104</v>
      </c>
      <c r="F23" s="92">
        <v>64.477</v>
      </c>
    </row>
    <row r="24" spans="1:6" ht="15">
      <c r="A24" s="11">
        <v>11</v>
      </c>
      <c r="B24" s="167">
        <v>7</v>
      </c>
      <c r="C24" s="167" t="s">
        <v>107</v>
      </c>
      <c r="D24" s="167">
        <v>1997</v>
      </c>
      <c r="E24" s="167" t="s">
        <v>104</v>
      </c>
      <c r="F24" s="92">
        <v>63.544</v>
      </c>
    </row>
    <row r="25" spans="1:6" ht="15">
      <c r="A25" s="11">
        <v>12</v>
      </c>
      <c r="B25" s="167">
        <v>13</v>
      </c>
      <c r="C25" s="167" t="s">
        <v>113</v>
      </c>
      <c r="D25" s="167">
        <v>1997</v>
      </c>
      <c r="E25" s="167" t="s">
        <v>76</v>
      </c>
      <c r="F25" s="92">
        <v>63.141</v>
      </c>
    </row>
    <row r="26" spans="1:6" ht="15">
      <c r="A26" s="11">
        <v>13</v>
      </c>
      <c r="B26" s="167">
        <v>18</v>
      </c>
      <c r="C26" s="167" t="s">
        <v>118</v>
      </c>
      <c r="D26" s="167">
        <v>1997</v>
      </c>
      <c r="E26" s="167" t="s">
        <v>104</v>
      </c>
      <c r="F26" s="92">
        <v>62.692</v>
      </c>
    </row>
    <row r="27" spans="1:6" ht="15">
      <c r="A27" s="11">
        <v>14</v>
      </c>
      <c r="B27" s="167">
        <v>3</v>
      </c>
      <c r="C27" s="167" t="s">
        <v>103</v>
      </c>
      <c r="D27" s="167">
        <v>1996</v>
      </c>
      <c r="E27" s="167" t="s">
        <v>104</v>
      </c>
      <c r="F27" s="92">
        <v>62.551</v>
      </c>
    </row>
    <row r="28" spans="1:6" ht="15">
      <c r="A28" s="11">
        <v>15</v>
      </c>
      <c r="B28" s="167">
        <v>16</v>
      </c>
      <c r="C28" s="167" t="s">
        <v>116</v>
      </c>
      <c r="D28" s="167">
        <v>1997</v>
      </c>
      <c r="E28" s="167" t="s">
        <v>104</v>
      </c>
      <c r="F28" s="92">
        <v>62.106</v>
      </c>
    </row>
    <row r="29" spans="1:6" ht="15">
      <c r="A29" s="11">
        <v>16</v>
      </c>
      <c r="B29" s="167">
        <v>20</v>
      </c>
      <c r="C29" s="167" t="s">
        <v>120</v>
      </c>
      <c r="D29" s="167">
        <v>1997</v>
      </c>
      <c r="E29" s="167" t="s">
        <v>101</v>
      </c>
      <c r="F29" s="92">
        <v>61.382</v>
      </c>
    </row>
    <row r="30" spans="1:6" ht="15">
      <c r="A30" s="11">
        <v>17</v>
      </c>
      <c r="B30" s="167">
        <v>8</v>
      </c>
      <c r="C30" s="167" t="s">
        <v>108</v>
      </c>
      <c r="D30" s="167">
        <v>1997</v>
      </c>
      <c r="E30" s="167" t="s">
        <v>101</v>
      </c>
      <c r="F30" s="92">
        <v>60.583</v>
      </c>
    </row>
    <row r="31" spans="1:6" ht="15">
      <c r="A31" s="11">
        <v>18</v>
      </c>
      <c r="B31" s="167">
        <v>4</v>
      </c>
      <c r="C31" s="167" t="s">
        <v>105</v>
      </c>
      <c r="D31" s="167">
        <v>1997</v>
      </c>
      <c r="E31" s="167" t="s">
        <v>101</v>
      </c>
      <c r="F31" s="92">
        <v>60.553</v>
      </c>
    </row>
    <row r="32" spans="1:6" ht="15">
      <c r="A32" s="11">
        <v>19</v>
      </c>
      <c r="B32" s="167">
        <v>1</v>
      </c>
      <c r="C32" s="167" t="s">
        <v>100</v>
      </c>
      <c r="D32" s="167">
        <v>1996</v>
      </c>
      <c r="E32" s="167" t="s">
        <v>101</v>
      </c>
      <c r="F32" s="92">
        <v>59.905</v>
      </c>
    </row>
    <row r="33" spans="1:6" ht="15">
      <c r="A33" s="11">
        <v>20</v>
      </c>
      <c r="B33" s="167">
        <v>12</v>
      </c>
      <c r="C33" s="167" t="s">
        <v>112</v>
      </c>
      <c r="D33" s="167">
        <v>1998</v>
      </c>
      <c r="E33" s="167" t="s">
        <v>101</v>
      </c>
      <c r="F33" s="92">
        <v>56.292</v>
      </c>
    </row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printOptions/>
  <pageMargins left="0.14" right="0.14" top="0.23" bottom="0.61" header="0.31" footer="0.1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P40"/>
  <sheetViews>
    <sheetView zoomScalePageLayoutView="0" workbookViewId="0" topLeftCell="A1">
      <selection activeCell="N20" sqref="N20"/>
    </sheetView>
  </sheetViews>
  <sheetFormatPr defaultColWidth="9.125" defaultRowHeight="12.75"/>
  <cols>
    <col min="1" max="1" width="5.25390625" style="22" bestFit="1" customWidth="1"/>
    <col min="2" max="2" width="3.625" style="15" customWidth="1"/>
    <col min="3" max="3" width="17.375" style="15" customWidth="1"/>
    <col min="4" max="4" width="6.50390625" style="60" bestFit="1" customWidth="1"/>
    <col min="5" max="5" width="12.50390625" style="15" bestFit="1" customWidth="1"/>
    <col min="6" max="6" width="9.625" style="15" customWidth="1"/>
    <col min="7" max="7" width="8.50390625" style="15" customWidth="1"/>
    <col min="8" max="8" width="7.00390625" style="57" bestFit="1" customWidth="1"/>
    <col min="9" max="9" width="6.50390625" style="59" bestFit="1" customWidth="1"/>
    <col min="10" max="10" width="6.375" style="58" customWidth="1"/>
    <col min="11" max="12" width="9.125" style="11" customWidth="1"/>
    <col min="13" max="13" width="19.125" style="11" customWidth="1"/>
    <col min="14" max="16384" width="9.125" style="11" customWidth="1"/>
  </cols>
  <sheetData>
    <row r="1" spans="1:5" ht="15">
      <c r="A1" s="151" t="s">
        <v>94</v>
      </c>
      <c r="B1" s="7"/>
      <c r="C1" s="153"/>
      <c r="D1" s="153"/>
      <c r="E1" s="263"/>
    </row>
    <row r="2" spans="1:5" ht="15">
      <c r="A2" s="151" t="s">
        <v>93</v>
      </c>
      <c r="B2" s="79"/>
      <c r="C2" s="264"/>
      <c r="D2" s="156"/>
      <c r="E2" s="263"/>
    </row>
    <row r="3" spans="1:5" ht="15">
      <c r="A3" s="151"/>
      <c r="B3" s="79"/>
      <c r="C3" s="264"/>
      <c r="D3" s="156"/>
      <c r="E3" s="263"/>
    </row>
    <row r="4" spans="1:5" ht="15">
      <c r="A4" s="151" t="s">
        <v>136</v>
      </c>
      <c r="B4" s="79"/>
      <c r="C4" s="264"/>
      <c r="D4" s="156"/>
      <c r="E4" s="151" t="s">
        <v>137</v>
      </c>
    </row>
    <row r="5" spans="1:5" ht="15">
      <c r="A5" s="151"/>
      <c r="B5" s="7"/>
      <c r="C5" s="153"/>
      <c r="D5" s="157"/>
      <c r="E5" s="263"/>
    </row>
    <row r="6" spans="1:5" ht="15">
      <c r="A6" s="151" t="s">
        <v>25</v>
      </c>
      <c r="B6" s="79"/>
      <c r="C6" s="157"/>
      <c r="D6" s="156"/>
      <c r="E6" s="263" t="s">
        <v>151</v>
      </c>
    </row>
    <row r="7" spans="1:8" s="76" customFormat="1" ht="15">
      <c r="A7" s="151"/>
      <c r="B7" s="7"/>
      <c r="C7" s="153"/>
      <c r="D7" s="153"/>
      <c r="E7" s="263"/>
      <c r="F7" s="15"/>
      <c r="G7" s="15"/>
      <c r="H7" s="57"/>
    </row>
    <row r="8" spans="1:8" s="77" customFormat="1" ht="15">
      <c r="A8" s="151" t="s">
        <v>99</v>
      </c>
      <c r="B8" s="7"/>
      <c r="C8" s="265"/>
      <c r="D8" s="154"/>
      <c r="E8" s="263"/>
      <c r="F8" s="15"/>
      <c r="G8" s="15"/>
      <c r="H8" s="57"/>
    </row>
    <row r="9" spans="1:8" s="76" customFormat="1" ht="15">
      <c r="A9" s="151"/>
      <c r="B9" s="7"/>
      <c r="C9" s="265"/>
      <c r="D9" s="154"/>
      <c r="E9" s="263"/>
      <c r="F9" s="15"/>
      <c r="G9" s="15"/>
      <c r="H9" s="57"/>
    </row>
    <row r="10" spans="1:8" s="77" customFormat="1" ht="15">
      <c r="A10" s="7"/>
      <c r="B10" s="159" t="s">
        <v>95</v>
      </c>
      <c r="C10" s="266"/>
      <c r="D10" s="219" t="s">
        <v>96</v>
      </c>
      <c r="E10" s="263"/>
      <c r="F10" s="15"/>
      <c r="G10" s="15"/>
      <c r="H10" s="57"/>
    </row>
    <row r="11" spans="1:8" s="76" customFormat="1" ht="15">
      <c r="A11" s="7"/>
      <c r="B11" s="159" t="s">
        <v>67</v>
      </c>
      <c r="C11" s="266"/>
      <c r="D11" s="219" t="s">
        <v>68</v>
      </c>
      <c r="E11" s="263"/>
      <c r="F11" s="15"/>
      <c r="G11" s="15"/>
      <c r="H11" s="57"/>
    </row>
    <row r="12" spans="2:7" s="76" customFormat="1" ht="15">
      <c r="B12" s="79"/>
      <c r="C12" s="169"/>
      <c r="D12" s="168"/>
      <c r="E12" s="168"/>
      <c r="F12" s="168"/>
      <c r="G12" s="168"/>
    </row>
    <row r="13" spans="1:10" s="18" customFormat="1" ht="9.75">
      <c r="A13" s="32" t="s">
        <v>34</v>
      </c>
      <c r="B13" s="18" t="s">
        <v>35</v>
      </c>
      <c r="D13" s="27" t="s">
        <v>16</v>
      </c>
      <c r="E13" s="18" t="s">
        <v>36</v>
      </c>
      <c r="F13" s="18" t="s">
        <v>37</v>
      </c>
      <c r="G13" s="18" t="s">
        <v>38</v>
      </c>
      <c r="H13" s="63" t="s">
        <v>39</v>
      </c>
      <c r="I13" s="108" t="s">
        <v>42</v>
      </c>
      <c r="J13" s="68" t="s">
        <v>22</v>
      </c>
    </row>
    <row r="14" spans="1:10" s="18" customFormat="1" ht="12.75">
      <c r="A14" s="32">
        <v>1</v>
      </c>
      <c r="B14" s="11">
        <v>5</v>
      </c>
      <c r="C14" s="171" t="s">
        <v>106</v>
      </c>
      <c r="D14" s="171">
        <v>1997</v>
      </c>
      <c r="E14" s="171" t="s">
        <v>104</v>
      </c>
      <c r="F14" s="59">
        <v>70.208</v>
      </c>
      <c r="G14" s="59">
        <f aca="true" t="shared" si="0" ref="G14:G20">F14/2</f>
        <v>35.104</v>
      </c>
      <c r="H14" s="173">
        <v>88.825</v>
      </c>
      <c r="I14" s="108">
        <v>44.4125</v>
      </c>
      <c r="J14" s="174">
        <f aca="true" t="shared" si="1" ref="J14:J20">G14+I14</f>
        <v>79.51650000000001</v>
      </c>
    </row>
    <row r="15" spans="1:16" s="18" customFormat="1" ht="15">
      <c r="A15" s="32">
        <v>2</v>
      </c>
      <c r="B15" s="11">
        <v>1</v>
      </c>
      <c r="C15" s="171" t="s">
        <v>119</v>
      </c>
      <c r="D15" s="171">
        <v>1997</v>
      </c>
      <c r="E15" s="171" t="s">
        <v>104</v>
      </c>
      <c r="F15" s="59">
        <v>69.618</v>
      </c>
      <c r="G15" s="59">
        <f t="shared" si="0"/>
        <v>34.809</v>
      </c>
      <c r="H15" s="173">
        <v>83.85</v>
      </c>
      <c r="I15" s="108">
        <v>41.925</v>
      </c>
      <c r="J15" s="174">
        <f t="shared" si="1"/>
        <v>76.734</v>
      </c>
      <c r="L15" s="11"/>
      <c r="M15" s="167"/>
      <c r="N15" s="167"/>
      <c r="O15" s="167"/>
      <c r="P15" s="85"/>
    </row>
    <row r="16" spans="1:16" s="18" customFormat="1" ht="15">
      <c r="A16" s="32">
        <v>3</v>
      </c>
      <c r="B16" s="11">
        <v>6</v>
      </c>
      <c r="C16" s="171" t="s">
        <v>111</v>
      </c>
      <c r="D16" s="171">
        <v>1997</v>
      </c>
      <c r="E16" s="171" t="s">
        <v>76</v>
      </c>
      <c r="F16" s="59">
        <v>67.03</v>
      </c>
      <c r="G16" s="59">
        <f t="shared" si="0"/>
        <v>33.515</v>
      </c>
      <c r="H16" s="173">
        <v>81.388</v>
      </c>
      <c r="I16" s="108">
        <v>40.6938</v>
      </c>
      <c r="J16" s="174">
        <f t="shared" si="1"/>
        <v>74.2088</v>
      </c>
      <c r="L16" s="11"/>
      <c r="M16" s="167"/>
      <c r="N16" s="167"/>
      <c r="O16" s="167"/>
      <c r="P16" s="85"/>
    </row>
    <row r="17" spans="1:10" s="18" customFormat="1" ht="12.75">
      <c r="A17" s="32">
        <v>4</v>
      </c>
      <c r="B17" s="11">
        <v>3</v>
      </c>
      <c r="C17" s="171" t="s">
        <v>117</v>
      </c>
      <c r="D17" s="171">
        <v>1996</v>
      </c>
      <c r="E17" s="171" t="s">
        <v>104</v>
      </c>
      <c r="F17" s="59">
        <v>64.5</v>
      </c>
      <c r="G17" s="59">
        <f t="shared" si="0"/>
        <v>32.25</v>
      </c>
      <c r="H17" s="173">
        <v>83.363</v>
      </c>
      <c r="I17" s="108">
        <v>41.6813</v>
      </c>
      <c r="J17" s="174">
        <f t="shared" si="1"/>
        <v>73.9313</v>
      </c>
    </row>
    <row r="18" spans="1:10" s="18" customFormat="1" ht="12.75">
      <c r="A18" s="32">
        <v>5</v>
      </c>
      <c r="B18" s="11">
        <v>7</v>
      </c>
      <c r="C18" s="171" t="s">
        <v>102</v>
      </c>
      <c r="D18" s="171">
        <v>1997</v>
      </c>
      <c r="E18" s="171" t="s">
        <v>76</v>
      </c>
      <c r="F18" s="59">
        <v>64.632</v>
      </c>
      <c r="G18" s="59">
        <f t="shared" si="0"/>
        <v>32.316</v>
      </c>
      <c r="H18" s="173">
        <v>82.675</v>
      </c>
      <c r="I18" s="108">
        <v>41.3375</v>
      </c>
      <c r="J18" s="174">
        <f t="shared" si="1"/>
        <v>73.65350000000001</v>
      </c>
    </row>
    <row r="19" spans="1:16" s="18" customFormat="1" ht="15">
      <c r="A19" s="32">
        <v>6</v>
      </c>
      <c r="B19" s="11">
        <v>2</v>
      </c>
      <c r="C19" s="171" t="s">
        <v>103</v>
      </c>
      <c r="D19" s="171">
        <v>1996</v>
      </c>
      <c r="E19" s="171" t="s">
        <v>104</v>
      </c>
      <c r="F19" s="59">
        <v>62.551</v>
      </c>
      <c r="G19" s="59">
        <f t="shared" si="0"/>
        <v>31.2755</v>
      </c>
      <c r="H19" s="173">
        <v>79.988</v>
      </c>
      <c r="I19" s="108">
        <v>39.9938</v>
      </c>
      <c r="J19" s="174">
        <f t="shared" si="1"/>
        <v>71.2693</v>
      </c>
      <c r="L19" s="11"/>
      <c r="M19" s="167"/>
      <c r="N19" s="167"/>
      <c r="O19" s="167"/>
      <c r="P19" s="85"/>
    </row>
    <row r="20" spans="1:16" s="18" customFormat="1" ht="15">
      <c r="A20" s="32">
        <v>7</v>
      </c>
      <c r="B20" s="11">
        <v>4</v>
      </c>
      <c r="C20" s="171" t="s">
        <v>120</v>
      </c>
      <c r="D20" s="171">
        <v>1997</v>
      </c>
      <c r="E20" s="171" t="s">
        <v>101</v>
      </c>
      <c r="F20" s="59">
        <v>61.382</v>
      </c>
      <c r="G20" s="59">
        <f t="shared" si="0"/>
        <v>30.691</v>
      </c>
      <c r="H20" s="173">
        <v>77.55</v>
      </c>
      <c r="I20" s="108">
        <v>38.775</v>
      </c>
      <c r="J20" s="174">
        <f t="shared" si="1"/>
        <v>69.466</v>
      </c>
      <c r="L20" s="11"/>
      <c r="M20" s="167"/>
      <c r="N20" s="167"/>
      <c r="O20" s="167"/>
      <c r="P20" s="85"/>
    </row>
    <row r="21" spans="1:10" s="18" customFormat="1" ht="9.75">
      <c r="A21" s="32"/>
      <c r="D21" s="27"/>
      <c r="H21" s="63"/>
      <c r="I21" s="108"/>
      <c r="J21" s="68"/>
    </row>
    <row r="22" spans="1:10" s="18" customFormat="1" ht="12">
      <c r="A22" s="32"/>
      <c r="B22" s="117"/>
      <c r="C22" s="118"/>
      <c r="D22" s="119"/>
      <c r="E22" s="120"/>
      <c r="G22" s="66"/>
      <c r="H22" s="19"/>
      <c r="I22" s="108"/>
      <c r="J22" s="68"/>
    </row>
    <row r="23" spans="1:10" s="18" customFormat="1" ht="9.75">
      <c r="A23" s="32"/>
      <c r="C23" s="23"/>
      <c r="D23" s="24"/>
      <c r="E23" s="23"/>
      <c r="F23" s="23"/>
      <c r="G23" s="23"/>
      <c r="H23" s="25"/>
      <c r="I23" s="108"/>
      <c r="J23" s="68"/>
    </row>
    <row r="24" spans="1:10" s="18" customFormat="1" ht="9.75">
      <c r="A24" s="32"/>
      <c r="C24" s="172"/>
      <c r="D24" s="27"/>
      <c r="H24" s="29"/>
      <c r="I24" s="108"/>
      <c r="J24" s="68"/>
    </row>
    <row r="25" spans="1:10" s="18" customFormat="1" ht="9.75">
      <c r="A25" s="32"/>
      <c r="D25" s="27"/>
      <c r="H25" s="29"/>
      <c r="I25" s="108"/>
      <c r="J25" s="68"/>
    </row>
    <row r="26" spans="1:10" s="18" customFormat="1" ht="9.75">
      <c r="A26" s="32"/>
      <c r="D26" s="27"/>
      <c r="H26" s="29"/>
      <c r="I26" s="108"/>
      <c r="J26" s="68"/>
    </row>
    <row r="27" spans="1:10" s="18" customFormat="1" ht="9.75">
      <c r="A27" s="32"/>
      <c r="C27" s="172"/>
      <c r="D27" s="27"/>
      <c r="H27" s="29"/>
      <c r="I27" s="108"/>
      <c r="J27" s="68"/>
    </row>
    <row r="28" spans="1:10" s="18" customFormat="1" ht="9.75">
      <c r="A28" s="32"/>
      <c r="D28" s="27"/>
      <c r="H28" s="29"/>
      <c r="I28" s="108"/>
      <c r="J28" s="68"/>
    </row>
    <row r="29" spans="1:10" s="18" customFormat="1" ht="9.75">
      <c r="A29" s="32"/>
      <c r="D29" s="27"/>
      <c r="H29" s="29"/>
      <c r="I29" s="108"/>
      <c r="J29" s="68"/>
    </row>
    <row r="30" spans="1:10" s="18" customFormat="1" ht="9.75">
      <c r="A30" s="32"/>
      <c r="D30" s="27"/>
      <c r="H30" s="34"/>
      <c r="I30" s="108"/>
      <c r="J30" s="68"/>
    </row>
    <row r="31" spans="1:10" s="18" customFormat="1" ht="9.75">
      <c r="A31" s="32"/>
      <c r="D31" s="27"/>
      <c r="H31" s="63"/>
      <c r="I31" s="108"/>
      <c r="J31" s="68"/>
    </row>
    <row r="32" spans="1:10" s="18" customFormat="1" ht="12">
      <c r="A32" s="32"/>
      <c r="B32" s="117"/>
      <c r="C32" s="118"/>
      <c r="D32" s="119"/>
      <c r="E32" s="123"/>
      <c r="G32" s="66"/>
      <c r="H32" s="19"/>
      <c r="I32" s="108"/>
      <c r="J32" s="68"/>
    </row>
    <row r="33" spans="1:10" s="18" customFormat="1" ht="9.75">
      <c r="A33" s="32"/>
      <c r="C33" s="23"/>
      <c r="D33" s="24"/>
      <c r="E33" s="23"/>
      <c r="F33" s="23"/>
      <c r="G33" s="23"/>
      <c r="H33" s="25"/>
      <c r="I33" s="108"/>
      <c r="J33" s="68"/>
    </row>
    <row r="34" spans="1:10" s="18" customFormat="1" ht="9.75">
      <c r="A34" s="32"/>
      <c r="C34" s="172"/>
      <c r="D34" s="27"/>
      <c r="H34" s="29"/>
      <c r="I34" s="108"/>
      <c r="J34" s="68"/>
    </row>
    <row r="35" spans="1:10" s="18" customFormat="1" ht="9.75">
      <c r="A35" s="32"/>
      <c r="D35" s="27"/>
      <c r="H35" s="29"/>
      <c r="I35" s="108"/>
      <c r="J35" s="68"/>
    </row>
    <row r="36" spans="1:10" s="18" customFormat="1" ht="9.75">
      <c r="A36" s="32"/>
      <c r="D36" s="27"/>
      <c r="H36" s="29"/>
      <c r="I36" s="108"/>
      <c r="J36" s="68"/>
    </row>
    <row r="37" spans="1:10" s="18" customFormat="1" ht="9.75">
      <c r="A37" s="32"/>
      <c r="C37" s="172"/>
      <c r="D37" s="27"/>
      <c r="H37" s="29"/>
      <c r="I37" s="108"/>
      <c r="J37" s="68"/>
    </row>
    <row r="38" spans="1:10" s="18" customFormat="1" ht="9.75">
      <c r="A38" s="32"/>
      <c r="D38" s="27"/>
      <c r="H38" s="29"/>
      <c r="I38" s="108"/>
      <c r="J38" s="68"/>
    </row>
    <row r="39" spans="1:10" s="18" customFormat="1" ht="9.75">
      <c r="A39" s="32"/>
      <c r="D39" s="27"/>
      <c r="H39" s="29"/>
      <c r="I39" s="108"/>
      <c r="J39" s="68"/>
    </row>
    <row r="40" spans="1:10" s="18" customFormat="1" ht="9.75">
      <c r="A40" s="32"/>
      <c r="D40" s="27"/>
      <c r="H40" s="34"/>
      <c r="I40" s="108"/>
      <c r="J40" s="68"/>
    </row>
  </sheetData>
  <sheetProtection/>
  <printOptions/>
  <pageMargins left="0.17" right="0.16" top="0.29" bottom="0.26" header="0.18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Ноутбук</dc:creator>
  <cp:keywords/>
  <dc:description/>
  <cp:lastModifiedBy>1</cp:lastModifiedBy>
  <cp:lastPrinted>2013-04-29T23:12:12Z</cp:lastPrinted>
  <dcterms:created xsi:type="dcterms:W3CDTF">2011-04-14T05:15:59Z</dcterms:created>
  <dcterms:modified xsi:type="dcterms:W3CDTF">2013-04-29T23:15:11Z</dcterms:modified>
  <cp:category/>
  <cp:version/>
  <cp:contentType/>
  <cp:contentStatus/>
</cp:coreProperties>
</file>